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ABC\Prorektory_ZOK_rektor\správy\správa21_22\final_21_22_november 2022\"/>
    </mc:Choice>
  </mc:AlternateContent>
  <xr:revisionPtr revIDLastSave="0" documentId="13_ncr:1_{C76DF585-9971-4346-8095-6D2AC53B950B}" xr6:coauthVersionLast="47" xr6:coauthVersionMax="47" xr10:uidLastSave="{00000000-0000-0000-0000-000000000000}"/>
  <bookViews>
    <workbookView xWindow="29190" yWindow="390" windowWidth="21600" windowHeight="13830" tabRatio="687" firstSheet="23" activeTab="26" xr2:uid="{00000000-000D-0000-FFFF-FFFF00000000}"/>
  </bookViews>
  <sheets>
    <sheet name="Počet študentov UPJŠ" sheetId="42" r:id="rId1"/>
    <sheet name="2a) Počet ŠP" sheetId="1" r:id="rId2"/>
    <sheet name="2b) Podiel neotvorených ŠP" sheetId="2" r:id="rId3"/>
    <sheet name="2c) Počet ponúkaných ŠP v AJ" sheetId="3" r:id="rId4"/>
    <sheet name="2d) Podiel neotvorených ŠP v AJ" sheetId="4" r:id="rId5"/>
    <sheet name="2e) Počet uchádzačov" sheetId="27" r:id="rId6"/>
    <sheet name="2f) Počet uchádzačov a iným obč" sheetId="29" r:id="rId7"/>
    <sheet name="2g) Podiel prijatých" sheetId="28" r:id="rId8"/>
    <sheet name="2h) Podiel z iných VŠ" sheetId="26" r:id="rId9"/>
    <sheet name="3a) Pomer počtu učiteľov a štud" sheetId="30" r:id="rId10"/>
    <sheet name="3b) Záverečné práce" sheetId="6" r:id="rId11"/>
    <sheet name="3c) Podiel vyslaných študentov" sheetId="17" r:id="rId12"/>
    <sheet name="3d) Počet prijatých študentov" sheetId="8" r:id="rId13"/>
    <sheet name="3e) Počet poradenstiev" sheetId="15" r:id="rId14"/>
    <sheet name="3f) Podpora študentov" sheetId="16" r:id="rId15"/>
    <sheet name="4a) Počet študentov" sheetId="37" r:id="rId16"/>
    <sheet name="4b) Počet ukončených I" sheetId="36" r:id="rId17"/>
    <sheet name="4c) Počet ukončených II" sheetId="35" r:id="rId18"/>
    <sheet name="4d) Podiel zahr. štud. I" sheetId="34" r:id="rId19"/>
    <sheet name="4e) Podiel zahr. štud. II" sheetId="38" r:id="rId20"/>
    <sheet name="4f) Počet študentov v NDŠ" sheetId="9" r:id="rId21"/>
    <sheet name="5a) Počet učiteľov" sheetId="7" r:id="rId22"/>
    <sheet name="5b) Počet výskumných pracovník." sheetId="11" r:id="rId23"/>
    <sheet name="5c) Tvoriví zamest. spolu" sheetId="13" r:id="rId24"/>
    <sheet name="5d) Podiel učiteľov s PhD." sheetId="14" r:id="rId25"/>
    <sheet name="6a) Čerpanie štipendií" sheetId="43" r:id="rId26"/>
    <sheet name="8a) Počet absolventov" sheetId="39" r:id="rId27"/>
  </sheets>
  <externalReferences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3" l="1"/>
  <c r="C41" i="43"/>
  <c r="E41" i="43" s="1"/>
  <c r="E40" i="43"/>
  <c r="E39" i="43"/>
  <c r="E38" i="43"/>
  <c r="E37" i="43"/>
  <c r="E36" i="43"/>
  <c r="E35" i="43"/>
  <c r="D21" i="43"/>
  <c r="C21" i="43"/>
  <c r="E20" i="43"/>
  <c r="E19" i="43"/>
  <c r="E18" i="43"/>
  <c r="E17" i="43"/>
  <c r="E16" i="43"/>
  <c r="E15" i="43"/>
  <c r="D11" i="43"/>
  <c r="C11" i="43"/>
  <c r="B10" i="43"/>
  <c r="E10" i="43" s="1"/>
  <c r="B9" i="43"/>
  <c r="E9" i="43" s="1"/>
  <c r="B8" i="43"/>
  <c r="E8" i="43" s="1"/>
  <c r="B7" i="43"/>
  <c r="E7" i="43" s="1"/>
  <c r="B6" i="43"/>
  <c r="E6" i="43" s="1"/>
  <c r="B5" i="43"/>
  <c r="E5" i="43" s="1"/>
  <c r="E21" i="43" l="1"/>
  <c r="B11" i="43"/>
  <c r="E11" i="43" s="1"/>
  <c r="G17" i="39" l="1"/>
  <c r="F17" i="39"/>
  <c r="E17" i="39"/>
  <c r="D17" i="39"/>
  <c r="C17" i="39"/>
  <c r="D11" i="29" l="1"/>
  <c r="C11" i="29"/>
  <c r="B11" i="29"/>
  <c r="I12" i="28" l="1"/>
  <c r="J12" i="28" s="1"/>
  <c r="H12" i="28"/>
  <c r="G12" i="28"/>
  <c r="F12" i="28"/>
  <c r="L11" i="28"/>
  <c r="K11" i="28"/>
  <c r="J11" i="28"/>
  <c r="H11" i="28"/>
  <c r="G11" i="28"/>
  <c r="F11" i="28"/>
  <c r="L10" i="28"/>
  <c r="K10" i="28"/>
  <c r="J10" i="28"/>
  <c r="H10" i="28"/>
  <c r="G10" i="28"/>
  <c r="F10" i="28"/>
  <c r="L9" i="28"/>
  <c r="K9" i="28"/>
  <c r="J9" i="28"/>
  <c r="H9" i="28"/>
  <c r="G9" i="28"/>
  <c r="F9" i="28"/>
  <c r="L8" i="28"/>
  <c r="K8" i="28"/>
  <c r="J8" i="28"/>
  <c r="H8" i="28"/>
  <c r="G8" i="28"/>
  <c r="F8" i="28"/>
  <c r="L7" i="28"/>
  <c r="K7" i="28"/>
  <c r="J7" i="28"/>
  <c r="H7" i="28"/>
  <c r="G7" i="28"/>
  <c r="F7" i="28"/>
  <c r="L6" i="28"/>
  <c r="K6" i="28"/>
  <c r="J6" i="28"/>
  <c r="H6" i="28"/>
  <c r="G6" i="28"/>
  <c r="F6" i="28"/>
  <c r="L5" i="28"/>
  <c r="K5" i="28"/>
  <c r="J5" i="28"/>
  <c r="H5" i="28"/>
  <c r="G5" i="28"/>
  <c r="F5" i="28"/>
  <c r="K12" i="28" l="1"/>
  <c r="L12" i="28"/>
  <c r="Q18" i="38" l="1"/>
  <c r="N18" i="38"/>
  <c r="K18" i="38"/>
  <c r="H18" i="38"/>
  <c r="E18" i="38"/>
  <c r="Q17" i="38"/>
  <c r="N17" i="38"/>
  <c r="K17" i="38"/>
  <c r="H17" i="38"/>
  <c r="E17" i="38"/>
  <c r="Q16" i="38"/>
  <c r="N16" i="38"/>
  <c r="K16" i="38"/>
  <c r="H16" i="38"/>
  <c r="E16" i="38"/>
  <c r="Q15" i="38"/>
  <c r="N15" i="38"/>
  <c r="K15" i="38"/>
  <c r="H15" i="38"/>
  <c r="E15" i="38"/>
  <c r="Q14" i="38"/>
  <c r="N14" i="38"/>
  <c r="K14" i="38"/>
  <c r="H14" i="38"/>
  <c r="E14" i="38"/>
  <c r="Q13" i="38"/>
  <c r="N13" i="38"/>
  <c r="K13" i="38"/>
  <c r="H13" i="38"/>
  <c r="E13" i="38"/>
  <c r="Q12" i="38"/>
  <c r="N12" i="38"/>
  <c r="K12" i="38"/>
  <c r="H12" i="38"/>
  <c r="E12" i="38"/>
  <c r="Q11" i="38"/>
  <c r="N11" i="38"/>
  <c r="K11" i="38"/>
  <c r="H11" i="38"/>
  <c r="E11" i="38"/>
  <c r="Q10" i="38"/>
  <c r="N10" i="38"/>
  <c r="K10" i="38"/>
  <c r="H10" i="38"/>
  <c r="E10" i="38"/>
  <c r="Q9" i="38"/>
  <c r="N9" i="38"/>
  <c r="K9" i="38"/>
  <c r="H9" i="38"/>
  <c r="E9" i="38"/>
  <c r="Q8" i="38"/>
  <c r="N8" i="38"/>
  <c r="K8" i="38"/>
  <c r="H8" i="38"/>
  <c r="E8" i="38"/>
  <c r="Q7" i="38"/>
  <c r="N7" i="38"/>
  <c r="K7" i="38"/>
  <c r="H7" i="38"/>
  <c r="E7" i="38"/>
  <c r="F23" i="34"/>
  <c r="F24" i="34" s="1"/>
  <c r="E23" i="34"/>
  <c r="E24" i="34" s="1"/>
  <c r="D23" i="34"/>
  <c r="C23" i="34"/>
  <c r="B23" i="34"/>
  <c r="F22" i="34"/>
  <c r="E22" i="34"/>
  <c r="D22" i="34"/>
  <c r="C22" i="34"/>
  <c r="C24" i="34" s="1"/>
  <c r="B22" i="34"/>
  <c r="B24" i="34" s="1"/>
  <c r="AC17" i="34"/>
  <c r="W17" i="34"/>
  <c r="Q17" i="34"/>
  <c r="K17" i="34"/>
  <c r="E17" i="34"/>
  <c r="AC16" i="34"/>
  <c r="W16" i="34"/>
  <c r="Q16" i="34"/>
  <c r="K16" i="34"/>
  <c r="E16" i="34"/>
  <c r="AC15" i="34"/>
  <c r="W15" i="34"/>
  <c r="Q15" i="34"/>
  <c r="K15" i="34"/>
  <c r="E15" i="34"/>
  <c r="AC14" i="34"/>
  <c r="W14" i="34"/>
  <c r="Q14" i="34"/>
  <c r="K14" i="34"/>
  <c r="E14" i="34"/>
  <c r="AC13" i="34"/>
  <c r="W13" i="34"/>
  <c r="Q13" i="34"/>
  <c r="K13" i="34"/>
  <c r="E13" i="34"/>
  <c r="AC12" i="34"/>
  <c r="W12" i="34"/>
  <c r="Q12" i="34"/>
  <c r="K12" i="34"/>
  <c r="E12" i="34"/>
  <c r="AC11" i="34"/>
  <c r="W11" i="34"/>
  <c r="Q11" i="34"/>
  <c r="K11" i="34"/>
  <c r="E11" i="34"/>
  <c r="AC10" i="34"/>
  <c r="W10" i="34"/>
  <c r="Q10" i="34"/>
  <c r="K10" i="34"/>
  <c r="E10" i="34"/>
  <c r="AC9" i="34"/>
  <c r="W9" i="34"/>
  <c r="Q9" i="34"/>
  <c r="K9" i="34"/>
  <c r="E9" i="34"/>
  <c r="AC8" i="34"/>
  <c r="W8" i="34"/>
  <c r="Q8" i="34"/>
  <c r="K8" i="34"/>
  <c r="E8" i="34"/>
  <c r="AC7" i="34"/>
  <c r="W7" i="34"/>
  <c r="Q7" i="34"/>
  <c r="K7" i="34"/>
  <c r="E7" i="34"/>
  <c r="AC6" i="34"/>
  <c r="W6" i="34"/>
  <c r="Q6" i="34"/>
  <c r="K6" i="34"/>
  <c r="E6" i="34"/>
  <c r="D24" i="34" l="1"/>
  <c r="G25" i="42"/>
  <c r="F25" i="42"/>
  <c r="E25" i="42"/>
  <c r="D25" i="42"/>
  <c r="C25" i="42"/>
  <c r="G24" i="42"/>
  <c r="F24" i="42"/>
  <c r="E24" i="42"/>
  <c r="D24" i="42"/>
  <c r="C24" i="42"/>
  <c r="G23" i="42"/>
  <c r="F23" i="42"/>
  <c r="E23" i="42"/>
  <c r="D23" i="42"/>
  <c r="C23" i="42"/>
  <c r="F18" i="1"/>
  <c r="F17" i="1"/>
  <c r="F16" i="1"/>
  <c r="E18" i="1"/>
  <c r="E17" i="1"/>
  <c r="E16" i="1"/>
  <c r="D18" i="1"/>
  <c r="D17" i="1"/>
  <c r="D16" i="1"/>
  <c r="C18" i="1"/>
  <c r="C17" i="1"/>
  <c r="C16" i="1"/>
  <c r="B18" i="1" l="1"/>
  <c r="B17" i="1"/>
  <c r="B16" i="1"/>
  <c r="F19" i="1" l="1"/>
  <c r="E19" i="1"/>
  <c r="D19" i="1"/>
  <c r="C19" i="1"/>
  <c r="F13" i="1"/>
  <c r="E13" i="1"/>
  <c r="D13" i="1"/>
  <c r="C13" i="1"/>
  <c r="F7" i="1"/>
  <c r="E7" i="1"/>
  <c r="D7" i="1"/>
  <c r="C7" i="1"/>
  <c r="B19" i="1" l="1"/>
  <c r="B7" i="1"/>
  <c r="B13" i="1"/>
  <c r="D10" i="9" l="1"/>
  <c r="D9" i="9"/>
  <c r="D8" i="9"/>
  <c r="D7" i="9"/>
  <c r="D6" i="9"/>
  <c r="D11" i="9" l="1"/>
  <c r="J10" i="17"/>
  <c r="H10" i="17"/>
  <c r="F10" i="17"/>
  <c r="D10" i="17"/>
  <c r="B10" i="17"/>
  <c r="D7" i="26" l="1"/>
  <c r="D8" i="26"/>
  <c r="D9" i="26"/>
  <c r="D10" i="26"/>
  <c r="D6" i="26"/>
  <c r="B12" i="16"/>
  <c r="J6" i="30" l="1"/>
  <c r="J7" i="30"/>
  <c r="J8" i="30"/>
  <c r="J9" i="30"/>
  <c r="J10" i="30"/>
  <c r="J11" i="30"/>
  <c r="I12" i="30" l="1"/>
  <c r="H12" i="30"/>
  <c r="G12" i="30"/>
  <c r="F12" i="30"/>
  <c r="E12" i="30"/>
  <c r="D12" i="30"/>
  <c r="C12" i="30"/>
  <c r="B12" i="30"/>
  <c r="J12" i="30"/>
  <c r="D8" i="15" l="1"/>
  <c r="C8" i="15"/>
  <c r="G13" i="14" l="1"/>
  <c r="E13" i="14"/>
  <c r="D13" i="14"/>
  <c r="C13" i="14"/>
  <c r="B13" i="14"/>
  <c r="F12" i="14"/>
  <c r="F11" i="14"/>
  <c r="F10" i="14"/>
  <c r="F9" i="14"/>
  <c r="F8" i="14"/>
  <c r="F7" i="14"/>
  <c r="F6" i="14"/>
  <c r="F5" i="14"/>
  <c r="K14" i="13"/>
  <c r="J14" i="13"/>
  <c r="I14" i="13"/>
  <c r="H14" i="13"/>
  <c r="G14" i="13"/>
  <c r="E14" i="13"/>
  <c r="D14" i="13"/>
  <c r="C14" i="13"/>
  <c r="B14" i="13"/>
  <c r="L13" i="13"/>
  <c r="F13" i="13"/>
  <c r="L12" i="13"/>
  <c r="F12" i="13"/>
  <c r="L11" i="13"/>
  <c r="F11" i="13"/>
  <c r="L10" i="13"/>
  <c r="F10" i="13"/>
  <c r="L9" i="13"/>
  <c r="F9" i="13"/>
  <c r="L8" i="13"/>
  <c r="F8" i="13"/>
  <c r="L7" i="13"/>
  <c r="F7" i="13"/>
  <c r="L6" i="13"/>
  <c r="F6" i="13"/>
  <c r="F13" i="11"/>
  <c r="E13" i="11"/>
  <c r="D13" i="11"/>
  <c r="C13" i="11"/>
  <c r="B13" i="11"/>
  <c r="G12" i="11"/>
  <c r="G11" i="11"/>
  <c r="G10" i="11"/>
  <c r="G9" i="11"/>
  <c r="G8" i="11"/>
  <c r="G7" i="11"/>
  <c r="G6" i="11"/>
  <c r="G5" i="11"/>
  <c r="M7" i="13" l="1"/>
  <c r="M10" i="13"/>
  <c r="M11" i="13"/>
  <c r="M8" i="13"/>
  <c r="F13" i="14"/>
  <c r="M13" i="13"/>
  <c r="M9" i="13"/>
  <c r="F14" i="13"/>
  <c r="M12" i="13"/>
  <c r="L14" i="13"/>
  <c r="M6" i="13"/>
  <c r="G13" i="11"/>
  <c r="M14" i="13" l="1"/>
  <c r="I23" i="7"/>
  <c r="H23" i="7"/>
  <c r="G23" i="7"/>
  <c r="F23" i="7"/>
  <c r="E23" i="7"/>
  <c r="D23" i="7"/>
  <c r="C23" i="7"/>
  <c r="B23" i="7"/>
  <c r="J22" i="7"/>
  <c r="J21" i="7"/>
  <c r="J20" i="7"/>
  <c r="J19" i="7"/>
  <c r="J18" i="7"/>
  <c r="J17" i="7"/>
  <c r="J23" i="7" l="1"/>
  <c r="I12" i="7"/>
  <c r="H12" i="7"/>
  <c r="G12" i="7"/>
  <c r="F12" i="7"/>
  <c r="E12" i="7"/>
  <c r="D12" i="7"/>
  <c r="C12" i="7"/>
  <c r="B12" i="7"/>
  <c r="J11" i="7"/>
  <c r="M12" i="7" s="1"/>
  <c r="J10" i="7"/>
  <c r="M11" i="7" s="1"/>
  <c r="J9" i="7"/>
  <c r="M10" i="7" s="1"/>
  <c r="J8" i="7"/>
  <c r="M9" i="7" s="1"/>
  <c r="J7" i="7"/>
  <c r="M8" i="7" s="1"/>
  <c r="J6" i="7"/>
  <c r="M7" i="7" s="1"/>
  <c r="J12" i="7" l="1"/>
  <c r="M13" i="7" s="1"/>
  <c r="I9" i="4" l="1"/>
  <c r="I12" i="4" s="1"/>
  <c r="H12" i="4"/>
  <c r="G12" i="4"/>
  <c r="F12" i="4"/>
  <c r="D12" i="4" l="1"/>
  <c r="C12" i="4"/>
  <c r="B12" i="4"/>
  <c r="E9" i="4"/>
  <c r="E8" i="4"/>
  <c r="E7" i="4"/>
  <c r="E6" i="4"/>
  <c r="E5" i="4"/>
  <c r="E9" i="3"/>
  <c r="E8" i="3"/>
  <c r="E7" i="3"/>
  <c r="E6" i="3"/>
  <c r="E5" i="3"/>
  <c r="D12" i="3"/>
  <c r="C12" i="3"/>
  <c r="B12" i="3"/>
  <c r="E12" i="3" l="1"/>
  <c r="E12" i="4"/>
  <c r="I9" i="2"/>
  <c r="I8" i="2"/>
  <c r="I7" i="2"/>
  <c r="I6" i="2"/>
  <c r="I5" i="2"/>
  <c r="H12" i="2"/>
  <c r="G12" i="2"/>
  <c r="F12" i="2"/>
  <c r="I12" i="2" l="1"/>
</calcChain>
</file>

<file path=xl/sharedStrings.xml><?xml version="1.0" encoding="utf-8"?>
<sst xmlns="http://schemas.openxmlformats.org/spreadsheetml/2006/main" count="1425" uniqueCount="422">
  <si>
    <t>Denná forma</t>
  </si>
  <si>
    <t>1+2</t>
  </si>
  <si>
    <t>Spolu</t>
  </si>
  <si>
    <t>Fakulta</t>
  </si>
  <si>
    <t>I. stupeň</t>
  </si>
  <si>
    <t>spojený  I. a II. stupeň</t>
  </si>
  <si>
    <t>II. stupeň</t>
  </si>
  <si>
    <t>LF</t>
  </si>
  <si>
    <t>PF</t>
  </si>
  <si>
    <t>PrávF</t>
  </si>
  <si>
    <t>FVS</t>
  </si>
  <si>
    <t>FF</t>
  </si>
  <si>
    <t>ÚTVŠ</t>
  </si>
  <si>
    <t>UVLF+UPJŠ</t>
  </si>
  <si>
    <t>UPJŠ</t>
  </si>
  <si>
    <t>počty neotvorených šp</t>
  </si>
  <si>
    <t>Počet šp</t>
  </si>
  <si>
    <t>podľa stavu k 31.10.2021</t>
  </si>
  <si>
    <t>z toho ženy</t>
  </si>
  <si>
    <t>T7 počet VŠ učiteľov k 30.9. 2021 (počet fyzických osôb)</t>
  </si>
  <si>
    <t>Funkčné miesto</t>
  </si>
  <si>
    <t>Fakulty</t>
  </si>
  <si>
    <t>BZ</t>
  </si>
  <si>
    <t>TIP</t>
  </si>
  <si>
    <t>Profesor</t>
  </si>
  <si>
    <t>Docent</t>
  </si>
  <si>
    <t>Odborný asistent s PhD.</t>
  </si>
  <si>
    <t>Odborný asistent bez ved. hodnosti</t>
  </si>
  <si>
    <t>Asistent</t>
  </si>
  <si>
    <t>Lektor</t>
  </si>
  <si>
    <t>T7 počet VŠ učiteľov k 30.9. 2020 (počet fyzických osôb)</t>
  </si>
  <si>
    <t>Odborný asistent</t>
  </si>
  <si>
    <t>T7 počet VŠ učiteľov k 30.9. 2019 (počet fyzických osôb)</t>
  </si>
  <si>
    <t> 0</t>
  </si>
  <si>
    <t>T7 počet VŠ učiteľov k 30.9. 2018 (počet fyzických osôb)</t>
  </si>
  <si>
    <t>Tabuľka 8:  Počet vysokoškolských učiteľov k 30.09.2017 (počet fyzických osôb)</t>
  </si>
  <si>
    <t>UPJŠ - počet učiteľov (fyzické osoby) za posledných 5 rokov</t>
  </si>
  <si>
    <t>UTVŠ</t>
  </si>
  <si>
    <t>vysokoškolskí učitelia (VŠU)</t>
  </si>
  <si>
    <t>výskumní zamestnanci (VZ)</t>
  </si>
  <si>
    <t>spolu</t>
  </si>
  <si>
    <t>profesor*</t>
  </si>
  <si>
    <t>docent*</t>
  </si>
  <si>
    <t>odborný asistent CSc./PhD</t>
  </si>
  <si>
    <t>odborný asistent + asistent bez CSc./PhD</t>
  </si>
  <si>
    <t>VŠ učitelia spolu</t>
  </si>
  <si>
    <t>vedúci vedecký pracovník VKS I* (DrSc.)</t>
  </si>
  <si>
    <t>samostatný vedecký pracovník VKS IIa (CSc./PhD)</t>
  </si>
  <si>
    <t>vedecký pracovník VKS IIb (CSc./PhD)</t>
  </si>
  <si>
    <t>výskumný pracovník bez CSc./PhD</t>
  </si>
  <si>
    <t>odborný technický pracovník bez CSc./PhD</t>
  </si>
  <si>
    <t>výskumní zamestnanci spolu</t>
  </si>
  <si>
    <t>PrF</t>
  </si>
  <si>
    <t>spolu UPJŠ</t>
  </si>
  <si>
    <t xml:space="preserve"> Kvalifikačná štruktúra tvorivých zamestnancov UPJŠ (funkčné miesta)</t>
  </si>
  <si>
    <t>Podiel (%)</t>
  </si>
  <si>
    <t>19+2</t>
  </si>
  <si>
    <t>1 – virt.</t>
  </si>
  <si>
    <t>88+4</t>
  </si>
  <si>
    <t>fakulty</t>
  </si>
  <si>
    <t>psychologické poradenstvo</t>
  </si>
  <si>
    <t xml:space="preserve">poradenstvo v efektívnom učení </t>
  </si>
  <si>
    <t>sociálne poradenstvo </t>
  </si>
  <si>
    <t>podpora študentov so špecifickými potrebami</t>
  </si>
  <si>
    <t>počet poriadenstiev</t>
  </si>
  <si>
    <t>slovenský jazyk</t>
  </si>
  <si>
    <t>anglický jazyk</t>
  </si>
  <si>
    <t>kariérové</t>
  </si>
  <si>
    <t>poradenstvo v efektívnom učení</t>
  </si>
  <si>
    <t xml:space="preserve">psychologické </t>
  </si>
  <si>
    <t>sociálne</t>
  </si>
  <si>
    <t xml:space="preserve">spolu: </t>
  </si>
  <si>
    <t>AR 2021/2022</t>
  </si>
  <si>
    <t>2020/2021</t>
  </si>
  <si>
    <t>I.</t>
  </si>
  <si>
    <t>NDŠ spolu:</t>
  </si>
  <si>
    <t>fakulta</t>
  </si>
  <si>
    <t>podiel (%)</t>
  </si>
  <si>
    <t>2021/2022</t>
  </si>
  <si>
    <t>2019/2020</t>
  </si>
  <si>
    <t>2018/2019</t>
  </si>
  <si>
    <t>2017/2018</t>
  </si>
  <si>
    <t>FF UPJŠ</t>
  </si>
  <si>
    <t>FVS UPJŠ</t>
  </si>
  <si>
    <t>LF UPJŠ</t>
  </si>
  <si>
    <t>PF UPJŠ</t>
  </si>
  <si>
    <t>PrF UPJŠ</t>
  </si>
  <si>
    <t>prihlásení</t>
  </si>
  <si>
    <t>prijatí</t>
  </si>
  <si>
    <t>zapísaní</t>
  </si>
  <si>
    <t>prijatí / prihlásení</t>
  </si>
  <si>
    <t>zapísaní / prijatí</t>
  </si>
  <si>
    <t>zapísaní / prihlásení</t>
  </si>
  <si>
    <t>LF I. st.</t>
  </si>
  <si>
    <t>LF I. a II. st.</t>
  </si>
  <si>
    <t>Počet prác</t>
  </si>
  <si>
    <t>Priemer na osobu</t>
  </si>
  <si>
    <t>STUD11B</t>
  </si>
  <si>
    <t>Názov št. programu</t>
  </si>
  <si>
    <t>0</t>
  </si>
  <si>
    <t>1</t>
  </si>
  <si>
    <t>2</t>
  </si>
  <si>
    <t>3</t>
  </si>
  <si>
    <t>4</t>
  </si>
  <si>
    <t>5</t>
  </si>
  <si>
    <t>6</t>
  </si>
  <si>
    <t>analytická chémia</t>
  </si>
  <si>
    <t>analýza dát a umelá inteligencia</t>
  </si>
  <si>
    <t>anglický jazyk a francúzsky jazyk pre európske inštitúcie a ekonomiku</t>
  </si>
  <si>
    <t>anglický jazyk a nemecký jazyk pre európske inštitúcie a ekonomiku</t>
  </si>
  <si>
    <t>anglický jazyk pre európske inštitúcie a ekonomiku</t>
  </si>
  <si>
    <t>anorganická chémia</t>
  </si>
  <si>
    <t>aplikovaná etika</t>
  </si>
  <si>
    <t>aplikovaná etika - psychológia</t>
  </si>
  <si>
    <t>aplikovaná informatika</t>
  </si>
  <si>
    <t>biofyzika</t>
  </si>
  <si>
    <t>biochémia</t>
  </si>
  <si>
    <t>biológia</t>
  </si>
  <si>
    <t>biológia - geografia</t>
  </si>
  <si>
    <t>biológia - chémia</t>
  </si>
  <si>
    <t>biológia - informatika</t>
  </si>
  <si>
    <t>biológia - psychológia</t>
  </si>
  <si>
    <t>botanika a fyziológia rastlín</t>
  </si>
  <si>
    <t>britské a americké štúdiá</t>
  </si>
  <si>
    <t>britské a americké štúdiá - biológia</t>
  </si>
  <si>
    <t>britské a americké štúdiá - filozofia</t>
  </si>
  <si>
    <t>britské a americké štúdiá - geografia</t>
  </si>
  <si>
    <t>britské a americké štúdiá - informatika</t>
  </si>
  <si>
    <t>britské a americké štúdiá - matematika</t>
  </si>
  <si>
    <t>britské a americké štúdiá - nemecký jazyk a literatúra</t>
  </si>
  <si>
    <t>britské a americké štúdiá - psychológia</t>
  </si>
  <si>
    <t>Dental Medicine</t>
  </si>
  <si>
    <t>ekonomická a finančná matematika</t>
  </si>
  <si>
    <t>európska verejná správa</t>
  </si>
  <si>
    <t>filozofia</t>
  </si>
  <si>
    <t>filozofia - psychológia</t>
  </si>
  <si>
    <t>fyzika</t>
  </si>
  <si>
    <t>fyzika - biológia</t>
  </si>
  <si>
    <t>fyzika - chémia</t>
  </si>
  <si>
    <t>fyzika - informatika</t>
  </si>
  <si>
    <t>fyzika kondenzovaných látok</t>
  </si>
  <si>
    <t>fyzikálna chémia</t>
  </si>
  <si>
    <t>fyzioterapia</t>
  </si>
  <si>
    <t>General Medicine</t>
  </si>
  <si>
    <t>genetika a molekulárna cytológia</t>
  </si>
  <si>
    <t>geografia</t>
  </si>
  <si>
    <t>geografia - informatika</t>
  </si>
  <si>
    <t>geografia - psychológia</t>
  </si>
  <si>
    <t>geografia a geoinformatika</t>
  </si>
  <si>
    <t>história</t>
  </si>
  <si>
    <t>história - aplikovaná etika</t>
  </si>
  <si>
    <t>história - britské a americké štúdiá</t>
  </si>
  <si>
    <t>história - filozofia</t>
  </si>
  <si>
    <t>história - geografia</t>
  </si>
  <si>
    <t>história - nemecký jazyk a literatúra</t>
  </si>
  <si>
    <t>história - psychológia</t>
  </si>
  <si>
    <t>história - slovenský jazyk a literatúra</t>
  </si>
  <si>
    <t>chémia</t>
  </si>
  <si>
    <t>chémia - geografia</t>
  </si>
  <si>
    <t>chémia - informatika</t>
  </si>
  <si>
    <t>informačné systémy vo verejnej správe</t>
  </si>
  <si>
    <t>Informatická matematika</t>
  </si>
  <si>
    <t>informatika</t>
  </si>
  <si>
    <t>jadrová a subjadrová fyzika</t>
  </si>
  <si>
    <t>latinský jazyk a literatúra - aplikovaná etika</t>
  </si>
  <si>
    <t>manažérska matematika</t>
  </si>
  <si>
    <t>masmediálne štúdiá</t>
  </si>
  <si>
    <t>matematika</t>
  </si>
  <si>
    <t>matematika - biológia</t>
  </si>
  <si>
    <t>matematika - fyzika</t>
  </si>
  <si>
    <t>matematika - geografia</t>
  </si>
  <si>
    <t>matematika - chémia</t>
  </si>
  <si>
    <t>matematika - informatika</t>
  </si>
  <si>
    <t>matematika - psychológia</t>
  </si>
  <si>
    <t>medzinárodné vzťahy</t>
  </si>
  <si>
    <t>nemecký jazyk a literatúra - filozofia</t>
  </si>
  <si>
    <t>nemecký jazyk a literatúra - geografia</t>
  </si>
  <si>
    <t>nemecký jazyk a literatúra - psychológia</t>
  </si>
  <si>
    <t>organická chémia</t>
  </si>
  <si>
    <t>ošetrovateľstvo</t>
  </si>
  <si>
    <t>politológia</t>
  </si>
  <si>
    <t>politológia - masmediálne štúdia</t>
  </si>
  <si>
    <t>právo</t>
  </si>
  <si>
    <t>psychológia</t>
  </si>
  <si>
    <t>rodové štúdiá a kultúra</t>
  </si>
  <si>
    <t>slovenský jazyk a literatúra - aplikovaná etika</t>
  </si>
  <si>
    <t>slovenský jazyk a literatúra - biológia</t>
  </si>
  <si>
    <t>slovenský jazyk a literatúra – britské a americké štúdiá</t>
  </si>
  <si>
    <t>slovenský jazyk a literatúra - filozofia</t>
  </si>
  <si>
    <t>slovenský jazyk a literatúra - geografia</t>
  </si>
  <si>
    <t>slovenský jazyk a literatúra - nemecký jazyk a literatúra</t>
  </si>
  <si>
    <t>slovenský jazyk a literatúra - psychológia</t>
  </si>
  <si>
    <t>sociálna práca</t>
  </si>
  <si>
    <t>sociálna práca s konverzným ročníkom</t>
  </si>
  <si>
    <t>šport a rekreácia</t>
  </si>
  <si>
    <t>teoretická fyzika a astrofyzika</t>
  </si>
  <si>
    <t>učiteľstvo anglického jazyka a literatúry a biológie</t>
  </si>
  <si>
    <t>učiteľstvo anglického jazyka a literatúry a geografie</t>
  </si>
  <si>
    <t>učiteľstvo anglického jazyka a literatúry a informatiky</t>
  </si>
  <si>
    <t>učiteľstvo anglického jazyka a literatúry a matematiky</t>
  </si>
  <si>
    <t>učiteľstvo anglického jazyka a literatúry a psychológie</t>
  </si>
  <si>
    <t>učiteľstvo etickej výchovy a histórie</t>
  </si>
  <si>
    <t>učiteľstvo etickej výchovy a psychológie</t>
  </si>
  <si>
    <t>učiteľstvo histórie a anglického jazyka a literatúry</t>
  </si>
  <si>
    <t>učiteľstvo histórie a geografie</t>
  </si>
  <si>
    <t>učiteľstvo histórie a psychológie</t>
  </si>
  <si>
    <t>učiteľstvo histórie a slovenského jazyka a literatúry</t>
  </si>
  <si>
    <t>učiteľstvo histórie a výchovy k občianstvu</t>
  </si>
  <si>
    <t>učiteľstvo latinského jazyka a literatúry a slovenského jazyka a literatúry</t>
  </si>
  <si>
    <t>učiteľstvo nemeckého jazyka a literatúry a anglického jazyka a literatúry</t>
  </si>
  <si>
    <t>učiteľstvo nemeckého jazyka a literatúry a geografie</t>
  </si>
  <si>
    <t>učiteľstvo nemeckého jazyka a literatúry a psychológie</t>
  </si>
  <si>
    <t>učiteľstvo slovenského jazyka a literatúry a anglického jazyka a literatúry</t>
  </si>
  <si>
    <t>učiteľstvo slovenského jazyka a literatúry a biológie</t>
  </si>
  <si>
    <t>učiteľstvo slovenského jazyka a literatúry a etickej výchovy</t>
  </si>
  <si>
    <t>učiteľstvo slovenského jazyka a literatúry a geografie</t>
  </si>
  <si>
    <t>učiteľstvo slovenského jazyka a literatúry a psychológie</t>
  </si>
  <si>
    <t>učiteľstvo výchovy k občianstvu a psychológie</t>
  </si>
  <si>
    <t>verejná správa</t>
  </si>
  <si>
    <t>verejné zdravotníctvo</t>
  </si>
  <si>
    <t>všeobecná ekológia a ekológia jedinca a populácií</t>
  </si>
  <si>
    <t>všeobecné lekárstvo</t>
  </si>
  <si>
    <t>zoológia a fyziológia živočíchov</t>
  </si>
  <si>
    <t>zubné lekárstvo</t>
  </si>
  <si>
    <t>Fakulta štúdia</t>
  </si>
  <si>
    <t>-</t>
  </si>
  <si>
    <t>A</t>
  </si>
  <si>
    <t>D</t>
  </si>
  <si>
    <t>E</t>
  </si>
  <si>
    <t>M</t>
  </si>
  <si>
    <t>N</t>
  </si>
  <si>
    <t>S</t>
  </si>
  <si>
    <t>V</t>
  </si>
  <si>
    <t>X</t>
  </si>
  <si>
    <t>Y</t>
  </si>
  <si>
    <t>Z</t>
  </si>
  <si>
    <t>štúdium nie je ukončené</t>
  </si>
  <si>
    <t>Absolvovanie - riadne ukončenie štúdia (§65)</t>
  </si>
  <si>
    <t>Vylúčenie z disciplinárnych dôvodov (§66 ods. 1 písm. d)</t>
  </si>
  <si>
    <t>Nedostavenie na zápis (zanechanie štúdia)</t>
  </si>
  <si>
    <t>Skončenie študijného pobytu</t>
  </si>
  <si>
    <t>Neskončenie štúdia v termíne (§66 ods.1 písm. b)</t>
  </si>
  <si>
    <t>Smrť študenta (§66 ods. 1 písm. f)</t>
  </si>
  <si>
    <t>Vylúčenie zo štúdia pre nesplnenie požiadaviek (§66 ods. 1 písm. c)</t>
  </si>
  <si>
    <t>Zmena študijného programu (§70 ods. 1 písm. l)</t>
  </si>
  <si>
    <t>Zrušenie študijného programu (§66 ods. 1 písm. g)</t>
  </si>
  <si>
    <t>Zanechanie štúdia (§66 ods. 1 písm. a)</t>
  </si>
  <si>
    <t>Ročník</t>
  </si>
  <si>
    <t>1. ročník</t>
  </si>
  <si>
    <t>2. ročník</t>
  </si>
  <si>
    <t>3. ročník</t>
  </si>
  <si>
    <t>4. ročník</t>
  </si>
  <si>
    <t>5. ročník</t>
  </si>
  <si>
    <t>6. ročník</t>
  </si>
  <si>
    <t>Dôvod ukončenia</t>
  </si>
  <si>
    <t>Celkový súčet</t>
  </si>
  <si>
    <t>slováci</t>
  </si>
  <si>
    <t>cudzinci</t>
  </si>
  <si>
    <t>Tabuľka č. 1: Počet študentov vysokej školy k 31. 10. 2018</t>
  </si>
  <si>
    <t>Vysoká škola</t>
  </si>
  <si>
    <t>Stupeň                        štúdia</t>
  </si>
  <si>
    <t>Externá forma</t>
  </si>
  <si>
    <t>občania SR</t>
  </si>
  <si>
    <t>spolu LF</t>
  </si>
  <si>
    <t>spolu PF</t>
  </si>
  <si>
    <t>spolu PrávF</t>
  </si>
  <si>
    <t>spolu FVS</t>
  </si>
  <si>
    <t>spolu FF</t>
  </si>
  <si>
    <t>ÚTVaŠ</t>
  </si>
  <si>
    <t>spolu fakulta 6</t>
  </si>
  <si>
    <t>spolu podľa stupňov</t>
  </si>
  <si>
    <t xml:space="preserve">spolu vysoká škola </t>
  </si>
  <si>
    <t>Tabuľka č. 1: Počet študentov vysokej školy k 31. 10. 2019</t>
  </si>
  <si>
    <t>fakulta LF</t>
  </si>
  <si>
    <t>spolu  LF</t>
  </si>
  <si>
    <t>fakulta PF</t>
  </si>
  <si>
    <t>fakulta PrávF</t>
  </si>
  <si>
    <t>Tabuľka č. 1: Počet študentov vysokej školy k 31. 10. 2020</t>
  </si>
  <si>
    <t>Vysoká škola (UPJŠ)</t>
  </si>
  <si>
    <t>Lekárska fakulta (LF)</t>
  </si>
  <si>
    <t>spolu fakulta LF</t>
  </si>
  <si>
    <t>Prírodovedecká fakulta (PF)</t>
  </si>
  <si>
    <t>spolu fakulta PF</t>
  </si>
  <si>
    <t>Právnická fakulta (PrávF)</t>
  </si>
  <si>
    <t>spolu fakulta PrávF</t>
  </si>
  <si>
    <t>Fakulta verejnej správy (FVS)</t>
  </si>
  <si>
    <t>spolu fakulta FVS</t>
  </si>
  <si>
    <t>Filozofická fakulta (FF)</t>
  </si>
  <si>
    <t>spolu fakulta FF</t>
  </si>
  <si>
    <t>Ústav telesnej výchovy a športu (ÚTVŠ)</t>
  </si>
  <si>
    <t>spolu fakulta UTVŠ</t>
  </si>
  <si>
    <t>Tabuľka č. 1: Počet študentov vysokej školy k 31. 10. 2021</t>
  </si>
  <si>
    <t>Spolu LF UPJŠ</t>
  </si>
  <si>
    <t>Spolu PF UPJŠ</t>
  </si>
  <si>
    <t>Spolu PrF UPJŠ</t>
  </si>
  <si>
    <t>Spolu FVS UPJŠ</t>
  </si>
  <si>
    <t>Spolu FF UPJŠ</t>
  </si>
  <si>
    <t>Spolu UPJŠ</t>
  </si>
  <si>
    <t>Stupeň štúdia</t>
  </si>
  <si>
    <t>1 + 2</t>
  </si>
  <si>
    <t>spolu ÚTVŠ</t>
  </si>
  <si>
    <t>spolu podľa stupňa</t>
  </si>
  <si>
    <t>podiel  (%)</t>
  </si>
  <si>
    <t>počet šp</t>
  </si>
  <si>
    <t>knižnica</t>
  </si>
  <si>
    <t>počty tútorov</t>
  </si>
  <si>
    <t>jedálne a internáty</t>
  </si>
  <si>
    <t>AiO</t>
  </si>
  <si>
    <t>CIaKT</t>
  </si>
  <si>
    <t>AiS2</t>
  </si>
  <si>
    <t>kancelária VSK</t>
  </si>
  <si>
    <t>zahraničné oddelenie</t>
  </si>
  <si>
    <t>CCVaPP, zam. Odd. Inovat vzdel</t>
  </si>
  <si>
    <t>ŠO_spolu</t>
  </si>
  <si>
    <t xml:space="preserve">II. st. </t>
  </si>
  <si>
    <t>Počet učiteľov s PhD./CSc.</t>
  </si>
  <si>
    <t>počet neotvorených študijných programov v AJ</t>
  </si>
  <si>
    <t>počet študijných programov</t>
  </si>
  <si>
    <t>Stupeň št. programu</t>
  </si>
  <si>
    <t>I.II.</t>
  </si>
  <si>
    <t>II.</t>
  </si>
  <si>
    <t>pomer</t>
  </si>
  <si>
    <t>podiel</t>
  </si>
  <si>
    <t>denná</t>
  </si>
  <si>
    <t>externá</t>
  </si>
  <si>
    <t>I. stupeň, denná forma</t>
  </si>
  <si>
    <t>I. stupeň, externá forma</t>
  </si>
  <si>
    <t>I.II. stupeň, denná forma</t>
  </si>
  <si>
    <t>II. stupeň, denná forma</t>
  </si>
  <si>
    <t>II. stupeň, externá forma</t>
  </si>
  <si>
    <t>2021/2022, evidenčný ročník 1</t>
  </si>
  <si>
    <t>podľa  správy o medzinárodných vzťahoch tab. č. 28 a č. 31</t>
  </si>
  <si>
    <t>podľa správy o medzinárodných vzťahov tab. č. 33</t>
  </si>
  <si>
    <t>učitelia</t>
  </si>
  <si>
    <t>spolu študenti</t>
  </si>
  <si>
    <t>podľa stavu:</t>
  </si>
  <si>
    <t>učitelia: 30.9.2021</t>
  </si>
  <si>
    <t>študenti: 31.10.2021</t>
  </si>
  <si>
    <t>spolu učitelia</t>
  </si>
  <si>
    <t>Pomer</t>
  </si>
  <si>
    <t>1:8,38</t>
  </si>
  <si>
    <t>1:6,3</t>
  </si>
  <si>
    <t>1:19,2</t>
  </si>
  <si>
    <t>1:22,6</t>
  </si>
  <si>
    <t>1:11,9</t>
  </si>
  <si>
    <t>1:6,07</t>
  </si>
  <si>
    <t>1:9,8</t>
  </si>
  <si>
    <t>iná VŠ</t>
  </si>
  <si>
    <t>podiel iných VŠ</t>
  </si>
  <si>
    <t>      7+2</t>
  </si>
  <si>
    <t>2016/2017</t>
  </si>
  <si>
    <t xml:space="preserve">68* </t>
  </si>
  <si>
    <t>* II. a spojený I. a II. stupeň</t>
  </si>
  <si>
    <t>ročník</t>
  </si>
  <si>
    <t xml:space="preserve">Spolu </t>
  </si>
  <si>
    <t>spolu:</t>
  </si>
  <si>
    <t>DaE spolu</t>
  </si>
  <si>
    <t>stupeň</t>
  </si>
  <si>
    <t>Počet študentov AR 2021/2022 k 31. 10. 2021</t>
  </si>
  <si>
    <t>denná forma</t>
  </si>
  <si>
    <t>externá forma</t>
  </si>
  <si>
    <t>muži</t>
  </si>
  <si>
    <t>ženy</t>
  </si>
  <si>
    <t>počet zapísaných k 31.8.2022</t>
  </si>
  <si>
    <t>% zo zapísaných k 31.8.2022</t>
  </si>
  <si>
    <t>prihlásení/ zapísaní k 31.8.2022</t>
  </si>
  <si>
    <t>prijatí/ zapísaní k 31.8.2022</t>
  </si>
  <si>
    <t>kariérové poradenstvo</t>
  </si>
  <si>
    <t>Odborný asistent
 bez ved. hodnosti</t>
  </si>
  <si>
    <t>Odborný 
asistent s PhD.</t>
  </si>
  <si>
    <t xml:space="preserve">Tab. 2a)  Počet študijných programov  </t>
  </si>
  <si>
    <t xml:space="preserve">Tab. 2b) Podiel neotvorených študijných programov v AR 2021/2022 </t>
  </si>
  <si>
    <t>Tab. 2c) Počet študijných programov  v anglickom jazyku</t>
  </si>
  <si>
    <t xml:space="preserve">Tab. 2d) Podiel neotvorených študijných programov v AR 2021/2022 </t>
  </si>
  <si>
    <t>Tab. 2e) Počet uchádzačov o štúdium v AR 2021/2022 (aj podľa fakúlt a za posledných 5 rokov)</t>
  </si>
  <si>
    <t>Tab. 2f) Počet uchádzačov o štúdium s iným ako slovenským občianstvom</t>
  </si>
  <si>
    <t>Tab. 2g) Podiel prijatých a zapísaných študentov zo všetkých prihlásených uchádzačov</t>
  </si>
  <si>
    <t>Tab. 2h) Podiel prijatých študentov z iných VŠ v 2. stupni vzdelávania</t>
  </si>
  <si>
    <t>Tab. 3b) Počet záverečných prác (priemerný a maximálny počet)</t>
  </si>
  <si>
    <t>Tab. 3c) Podiel vyslaných študentov UPJŠ na mobility (Erasmus) do zahraničia za účelom štúdia a stáže  v príslušnom AR - za poledných 5 AR</t>
  </si>
  <si>
    <t>Tab. 3a) Pomer počtu učiteľov a študentov</t>
  </si>
  <si>
    <t xml:space="preserve">Tab. 3d) Počet prijatých zahraničných  študentov  (Erasmus) na UPJŠ za účelom štúdia a stáže </t>
  </si>
  <si>
    <t>Maximum na osobu</t>
  </si>
  <si>
    <t>Tab. 3e) Rozsah podpory a služieb kariérového poradenstva (počty poradenstiev)</t>
  </si>
  <si>
    <t xml:space="preserve">        </t>
  </si>
  <si>
    <t>Tab. 4a) Počet študentov vysokej školy/študijného programu v jednotlivých rokoch štúdia</t>
  </si>
  <si>
    <t>Tab. 4b) Počet študentov prvého roka štúdia, ktorí predčasne ukončili štúdium v štruktúre podľa dôvodu</t>
  </si>
  <si>
    <t>Tab 4c) Počet predčasného ukončenia štúdia v ďalších rokoch štúdia</t>
  </si>
  <si>
    <t>Tab 4d) Podiel zahraničných študentov z celkového počtu študentov</t>
  </si>
  <si>
    <r>
      <t>Tab. 4e)</t>
    </r>
    <r>
      <rPr>
        <b/>
        <sz val="7"/>
        <color theme="0"/>
        <rFont val="Calibri"/>
        <family val="2"/>
        <charset val="238"/>
        <scheme val="minor"/>
      </rPr>
      <t xml:space="preserve">  </t>
    </r>
    <r>
      <rPr>
        <b/>
        <sz val="11"/>
        <color theme="0"/>
        <rFont val="Calibri"/>
        <family val="2"/>
        <charset val="238"/>
        <scheme val="minor"/>
      </rPr>
      <t>Podiel študentov s iným ako slovenským občianstvom študujúcich v inom ako slovenskom jazyku z celkového počtu študentov</t>
    </r>
  </si>
  <si>
    <t xml:space="preserve"> Tab. 4f) Počet  denných študentov UPJŠ študujúcich v nadštandardnej dĺžke v AR 2021/2022</t>
  </si>
  <si>
    <t>Tab. 5a) Počet všetkých učiteľov na funkčnom mieste profesor, docent, odborný asistent, asistent, lektor, ostatní</t>
  </si>
  <si>
    <t>vždy k 30.9. príslušného roka</t>
  </si>
  <si>
    <t>stav december 2021</t>
  </si>
  <si>
    <t>Tab. 5b) Počet samostatných výskumných pracovníkov s absolvovanou vysokou školou 2. stupňa</t>
  </si>
  <si>
    <t>Tab. 5c) Počet učiteľov s vedecko-pedagogickým titulom, vedeckou hodnosťou a vedeckou kvalifikáciou (prof, doc, DrSc., VKS I, VKSIIa)</t>
  </si>
  <si>
    <t>Tab. 5d) Počet učiteľov s PhD. a vyššie na celkovom počte učiteľov</t>
  </si>
  <si>
    <t>Tab. 8a) Počet absolventov (za posledných 5 rokov)</t>
  </si>
  <si>
    <t>Tab.3f) Počet zamestnancov so zameraním na podporu študentov v AR 2021/2022</t>
  </si>
  <si>
    <t>Tab. 6a) Prehľad čerpania štipendií</t>
  </si>
  <si>
    <t>Prehľad o čerpaní sociálnych štipendií za rok 2021</t>
  </si>
  <si>
    <t>Zostatok z roku 2020</t>
  </si>
  <si>
    <t>Dotácia na rok 2021</t>
  </si>
  <si>
    <t>Čerpanie v roku 2021</t>
  </si>
  <si>
    <t>Zostatok k 31.12.2021</t>
  </si>
  <si>
    <t xml:space="preserve">Spolu (€) </t>
  </si>
  <si>
    <t>Prehľad o čerpaní motivačných štipendií podľa fakúlt za rok 2021</t>
  </si>
  <si>
    <t xml:space="preserve">Rektorát a univerzitné pracoviská </t>
  </si>
  <si>
    <t>Prehľad o čerpaní odborových štipendií podľa jednotlivých fakúlt za rok 2021</t>
  </si>
  <si>
    <t>Prehľad o čerpaní Výročnej ceny rektora podľa jednotlivých fakúlt za rok 2021</t>
  </si>
  <si>
    <t>Prehľad čerpania tehotenských štipendií v roku 2021</t>
  </si>
  <si>
    <t>Zostatok z roku 2020</t>
  </si>
  <si>
    <t>Čerpanie v roku 2021</t>
  </si>
  <si>
    <t>Zostatok k 31.12.2021</t>
  </si>
  <si>
    <t>Lekárska fakulta</t>
  </si>
  <si>
    <t>Prírodovedecká fakulta</t>
  </si>
  <si>
    <t>Právnická fakulta</t>
  </si>
  <si>
    <t>Fakulta verejnej správy</t>
  </si>
  <si>
    <t>Filozofická fakulta</t>
  </si>
  <si>
    <t>Ústav telesnej výchovy a športu</t>
  </si>
  <si>
    <t>SPOLU</t>
  </si>
  <si>
    <t>Od 01.04.2021 sa podľa Usmernenia  k postupu uhrádzania tehotenských štipendií z prostriedkov štátneho rozpočtu pre vysoké školy na rok 2021 a podľa zákona č131/202 Z.z. o vysokých školách a o zmene a doplnení niektorých zákonov v znení zákona č.426/2020 Z.z. zákona o vysokých školách sa dopĺňa nové ustanovenie §96b tehoten-ské štipendium z prostriedkov štátneho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</si>
</sst>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Source Sans Pro"/>
      <family val="2"/>
      <charset val="238"/>
    </font>
    <font>
      <sz val="11"/>
      <color theme="1"/>
      <name val="Source Sans Pro"/>
      <family val="2"/>
      <charset val="238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A2B5B"/>
      <name val="Calibri"/>
      <family val="2"/>
      <charset val="238"/>
      <scheme val="minor"/>
    </font>
    <font>
      <b/>
      <sz val="11"/>
      <color rgb="FF0A2B5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C19152"/>
      <name val="Calibri"/>
      <family val="2"/>
      <charset val="238"/>
      <scheme val="minor"/>
    </font>
    <font>
      <sz val="11"/>
      <color rgb="FF0A2B5B"/>
      <name val="Calibri"/>
      <family val="2"/>
      <scheme val="minor"/>
    </font>
    <font>
      <b/>
      <sz val="11"/>
      <color rgb="FFC1915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rgb="FF0A2B5B"/>
      <name val="Calibri"/>
      <family val="2"/>
      <scheme val="minor"/>
    </font>
    <font>
      <sz val="1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Source Sans Pro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A2B5B"/>
        <bgColor indexed="64"/>
      </patternFill>
    </fill>
    <fill>
      <patternFill patternType="solid">
        <fgColor rgb="FFC19152"/>
        <bgColor indexed="64"/>
      </patternFill>
    </fill>
    <fill>
      <patternFill patternType="solid">
        <fgColor rgb="FFC19152"/>
        <bgColor rgb="FF000000"/>
      </patternFill>
    </fill>
    <fill>
      <patternFill patternType="solid">
        <fgColor rgb="FF0A2B5B"/>
        <bgColor rgb="FF000000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0" fontId="26" fillId="6" borderId="0">
      <alignment horizontal="center"/>
    </xf>
  </cellStyleXfs>
  <cellXfs count="739">
    <xf numFmtId="0" fontId="0" fillId="0" borderId="0" xfId="0"/>
    <xf numFmtId="0" fontId="0" fillId="0" borderId="4" xfId="0" applyBorder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2" borderId="0" xfId="0" applyFill="1"/>
    <xf numFmtId="0" fontId="0" fillId="0" borderId="0" xfId="0" applyAlignment="1">
      <alignment horizontal="center"/>
    </xf>
    <xf numFmtId="164" fontId="0" fillId="0" borderId="4" xfId="2" applyNumberFormat="1" applyFon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5" xfId="0" applyBorder="1" applyAlignment="1">
      <alignment horizontal="center"/>
    </xf>
    <xf numFmtId="164" fontId="0" fillId="0" borderId="36" xfId="2" applyNumberFormat="1" applyFont="1" applyBorder="1" applyAlignment="1">
      <alignment horizontal="center"/>
    </xf>
    <xf numFmtId="164" fontId="0" fillId="0" borderId="38" xfId="2" applyNumberFormat="1" applyFont="1" applyBorder="1" applyAlignment="1">
      <alignment horizontal="center"/>
    </xf>
    <xf numFmtId="164" fontId="0" fillId="0" borderId="41" xfId="2" applyNumberFormat="1" applyFont="1" applyBorder="1" applyAlignment="1">
      <alignment horizontal="center"/>
    </xf>
    <xf numFmtId="0" fontId="0" fillId="0" borderId="72" xfId="0" applyBorder="1" applyAlignment="1">
      <alignment horizontal="center"/>
    </xf>
    <xf numFmtId="164" fontId="0" fillId="0" borderId="65" xfId="2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9" fillId="0" borderId="0" xfId="0" applyFont="1"/>
    <xf numFmtId="0" fontId="0" fillId="0" borderId="44" xfId="0" applyBorder="1"/>
    <xf numFmtId="0" fontId="0" fillId="0" borderId="67" xfId="0" applyBorder="1"/>
    <xf numFmtId="0" fontId="0" fillId="0" borderId="68" xfId="0" applyBorder="1"/>
    <xf numFmtId="164" fontId="0" fillId="0" borderId="4" xfId="2" applyNumberFormat="1" applyFont="1" applyBorder="1"/>
    <xf numFmtId="0" fontId="0" fillId="0" borderId="3" xfId="0" applyBorder="1" applyAlignment="1">
      <alignment horizontal="center"/>
    </xf>
    <xf numFmtId="0" fontId="12" fillId="0" borderId="0" xfId="0" applyFont="1"/>
    <xf numFmtId="0" fontId="12" fillId="0" borderId="4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9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20" fillId="0" borderId="3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164" fontId="12" fillId="0" borderId="35" xfId="2" applyNumberFormat="1" applyFont="1" applyBorder="1" applyAlignment="1">
      <alignment horizontal="center" vertical="center"/>
    </xf>
    <xf numFmtId="164" fontId="12" fillId="0" borderId="36" xfId="2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2" fillId="0" borderId="4" xfId="2" applyNumberFormat="1" applyFont="1" applyBorder="1" applyAlignment="1">
      <alignment horizontal="center" vertical="center"/>
    </xf>
    <xf numFmtId="164" fontId="12" fillId="0" borderId="38" xfId="2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64" fontId="12" fillId="0" borderId="40" xfId="2" applyNumberFormat="1" applyFont="1" applyBorder="1" applyAlignment="1">
      <alignment horizontal="center" vertical="center"/>
    </xf>
    <xf numFmtId="164" fontId="12" fillId="0" borderId="41" xfId="2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64" fontId="0" fillId="0" borderId="58" xfId="2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5" xfId="0" applyBorder="1" applyAlignment="1">
      <alignment horizontal="center"/>
    </xf>
    <xf numFmtId="0" fontId="21" fillId="0" borderId="9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top"/>
    </xf>
    <xf numFmtId="0" fontId="21" fillId="0" borderId="2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0" fillId="0" borderId="0" xfId="0" applyNumberFormat="1" applyFont="1"/>
    <xf numFmtId="0" fontId="14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1" fillId="0" borderId="4" xfId="0" applyFont="1" applyBorder="1"/>
    <xf numFmtId="0" fontId="22" fillId="0" borderId="37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/>
    </xf>
    <xf numFmtId="0" fontId="20" fillId="0" borderId="37" xfId="0" applyFont="1" applyBorder="1" applyAlignment="1">
      <alignment horizontal="left" vertical="top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0" fillId="2" borderId="12" xfId="0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justify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" fontId="12" fillId="2" borderId="0" xfId="0" applyNumberFormat="1" applyFont="1" applyFill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/>
    </xf>
    <xf numFmtId="1" fontId="12" fillId="2" borderId="38" xfId="0" applyNumberFormat="1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/>
    </xf>
    <xf numFmtId="1" fontId="12" fillId="2" borderId="40" xfId="0" applyNumberFormat="1" applyFont="1" applyFill="1" applyBorder="1" applyAlignment="1">
      <alignment horizontal="center" vertical="center"/>
    </xf>
    <xf numFmtId="1" fontId="12" fillId="2" borderId="4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4" xfId="0" applyFont="1" applyBorder="1"/>
    <xf numFmtId="164" fontId="12" fillId="0" borderId="35" xfId="2" applyNumberFormat="1" applyFont="1" applyBorder="1"/>
    <xf numFmtId="164" fontId="12" fillId="0" borderId="36" xfId="2" applyNumberFormat="1" applyFont="1" applyBorder="1"/>
    <xf numFmtId="0" fontId="12" fillId="0" borderId="37" xfId="0" applyFont="1" applyBorder="1"/>
    <xf numFmtId="164" fontId="12" fillId="0" borderId="4" xfId="2" applyNumberFormat="1" applyFont="1" applyBorder="1"/>
    <xf numFmtId="164" fontId="12" fillId="0" borderId="38" xfId="2" applyNumberFormat="1" applyFont="1" applyBorder="1"/>
    <xf numFmtId="0" fontId="12" fillId="0" borderId="39" xfId="0" applyFont="1" applyBorder="1"/>
    <xf numFmtId="164" fontId="12" fillId="0" borderId="40" xfId="2" applyNumberFormat="1" applyFont="1" applyBorder="1"/>
    <xf numFmtId="164" fontId="12" fillId="0" borderId="41" xfId="2" applyNumberFormat="1" applyFont="1" applyBorder="1"/>
    <xf numFmtId="14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164" fontId="12" fillId="0" borderId="0" xfId="2" applyNumberFormat="1" applyFont="1" applyBorder="1" applyAlignment="1">
      <alignment horizontal="center" vertical="center"/>
    </xf>
    <xf numFmtId="0" fontId="1" fillId="0" borderId="0" xfId="1"/>
    <xf numFmtId="0" fontId="27" fillId="0" borderId="0" xfId="0" applyFont="1"/>
    <xf numFmtId="0" fontId="26" fillId="7" borderId="36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8" fillId="6" borderId="34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/>
    </xf>
    <xf numFmtId="0" fontId="32" fillId="6" borderId="4" xfId="0" applyFont="1" applyFill="1" applyBorder="1" applyAlignment="1">
      <alignment horizontal="center" vertical="center" wrapText="1"/>
    </xf>
    <xf numFmtId="0" fontId="32" fillId="6" borderId="60" xfId="0" applyFont="1" applyFill="1" applyBorder="1" applyAlignment="1">
      <alignment horizontal="center" vertical="center" wrapText="1"/>
    </xf>
    <xf numFmtId="0" fontId="33" fillId="7" borderId="40" xfId="0" applyFont="1" applyFill="1" applyBorder="1" applyAlignment="1">
      <alignment horizontal="center" vertical="center" wrapText="1"/>
    </xf>
    <xf numFmtId="0" fontId="33" fillId="7" borderId="41" xfId="0" applyFont="1" applyFill="1" applyBorder="1" applyAlignment="1">
      <alignment horizontal="center" vertical="center" wrapText="1"/>
    </xf>
    <xf numFmtId="0" fontId="33" fillId="7" borderId="55" xfId="0" applyFont="1" applyFill="1" applyBorder="1" applyAlignment="1">
      <alignment horizontal="center" vertical="center" wrapText="1"/>
    </xf>
    <xf numFmtId="0" fontId="33" fillId="7" borderId="41" xfId="0" applyFont="1" applyFill="1" applyBorder="1" applyAlignment="1">
      <alignment horizontal="center" vertical="center"/>
    </xf>
    <xf numFmtId="0" fontId="33" fillId="7" borderId="39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6" borderId="35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60" xfId="0" applyFont="1" applyFill="1" applyBorder="1" applyAlignment="1">
      <alignment horizontal="center" vertical="center" wrapText="1"/>
    </xf>
    <xf numFmtId="0" fontId="29" fillId="7" borderId="36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5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7" borderId="40" xfId="0" applyFont="1" applyFill="1" applyBorder="1" applyAlignment="1">
      <alignment horizontal="center" vertical="center" wrapText="1"/>
    </xf>
    <xf numFmtId="0" fontId="29" fillId="7" borderId="41" xfId="0" applyFont="1" applyFill="1" applyBorder="1" applyAlignment="1">
      <alignment horizontal="center" vertical="center" wrapText="1"/>
    </xf>
    <xf numFmtId="0" fontId="29" fillId="7" borderId="55" xfId="0" applyFont="1" applyFill="1" applyBorder="1" applyAlignment="1">
      <alignment horizontal="center" vertical="center" wrapText="1"/>
    </xf>
    <xf numFmtId="0" fontId="29" fillId="7" borderId="41" xfId="0" applyFont="1" applyFill="1" applyBorder="1" applyAlignment="1">
      <alignment horizontal="center" vertical="center"/>
    </xf>
    <xf numFmtId="0" fontId="25" fillId="7" borderId="43" xfId="0" applyFont="1" applyFill="1" applyBorder="1" applyAlignment="1">
      <alignment horizontal="center"/>
    </xf>
    <xf numFmtId="0" fontId="25" fillId="6" borderId="73" xfId="0" applyFont="1" applyFill="1" applyBorder="1" applyAlignment="1">
      <alignment horizontal="center"/>
    </xf>
    <xf numFmtId="0" fontId="25" fillId="6" borderId="43" xfId="0" applyFont="1" applyFill="1" applyBorder="1" applyAlignment="1">
      <alignment horizontal="center"/>
    </xf>
    <xf numFmtId="0" fontId="25" fillId="6" borderId="61" xfId="0" applyFont="1" applyFill="1" applyBorder="1" applyAlignment="1">
      <alignment horizontal="center"/>
    </xf>
    <xf numFmtId="0" fontId="29" fillId="6" borderId="59" xfId="0" applyFont="1" applyFill="1" applyBorder="1" applyAlignment="1">
      <alignment horizontal="center"/>
    </xf>
    <xf numFmtId="0" fontId="29" fillId="6" borderId="50" xfId="0" applyFont="1" applyFill="1" applyBorder="1" applyAlignment="1">
      <alignment horizontal="center"/>
    </xf>
    <xf numFmtId="0" fontId="0" fillId="6" borderId="0" xfId="0" applyFill="1"/>
    <xf numFmtId="0" fontId="25" fillId="6" borderId="79" xfId="0" applyFont="1" applyFill="1" applyBorder="1" applyAlignment="1">
      <alignment horizontal="center"/>
    </xf>
    <xf numFmtId="0" fontId="29" fillId="6" borderId="80" xfId="0" applyFont="1" applyFill="1" applyBorder="1" applyAlignment="1">
      <alignment horizontal="center"/>
    </xf>
    <xf numFmtId="0" fontId="29" fillId="7" borderId="4" xfId="0" applyFont="1" applyFill="1" applyBorder="1"/>
    <xf numFmtId="0" fontId="29" fillId="7" borderId="37" xfId="0" applyFont="1" applyFill="1" applyBorder="1" applyAlignment="1">
      <alignment horizontal="center" vertical="center" wrapText="1"/>
    </xf>
    <xf numFmtId="0" fontId="29" fillId="6" borderId="40" xfId="0" applyFont="1" applyFill="1" applyBorder="1" applyAlignment="1">
      <alignment horizontal="center" vertical="center" wrapText="1"/>
    </xf>
    <xf numFmtId="0" fontId="29" fillId="6" borderId="40" xfId="0" applyFont="1" applyFill="1" applyBorder="1" applyAlignment="1">
      <alignment horizontal="center" vertical="center"/>
    </xf>
    <xf numFmtId="0" fontId="29" fillId="6" borderId="41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justify" vertical="center" wrapText="1"/>
    </xf>
    <xf numFmtId="0" fontId="29" fillId="7" borderId="10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justify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8" fillId="7" borderId="15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justify" vertical="center" wrapText="1"/>
    </xf>
    <xf numFmtId="0" fontId="20" fillId="6" borderId="19" xfId="0" applyFont="1" applyFill="1" applyBorder="1" applyAlignment="1">
      <alignment horizontal="justify" vertical="center" wrapText="1"/>
    </xf>
    <xf numFmtId="0" fontId="25" fillId="6" borderId="47" xfId="0" applyFont="1" applyFill="1" applyBorder="1" applyAlignment="1">
      <alignment horizontal="center"/>
    </xf>
    <xf numFmtId="0" fontId="25" fillId="6" borderId="48" xfId="0" applyFont="1" applyFill="1" applyBorder="1" applyAlignment="1">
      <alignment horizontal="center"/>
    </xf>
    <xf numFmtId="0" fontId="25" fillId="6" borderId="49" xfId="0" applyFont="1" applyFill="1" applyBorder="1" applyAlignment="1">
      <alignment horizontal="center"/>
    </xf>
    <xf numFmtId="0" fontId="29" fillId="6" borderId="36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29" fillId="7" borderId="34" xfId="0" applyFont="1" applyFill="1" applyBorder="1" applyAlignment="1">
      <alignment horizontal="center" vertical="center"/>
    </xf>
    <xf numFmtId="0" fontId="29" fillId="6" borderId="36" xfId="0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left" vertical="top"/>
    </xf>
    <xf numFmtId="0" fontId="28" fillId="7" borderId="40" xfId="0" applyFont="1" applyFill="1" applyBorder="1" applyAlignment="1">
      <alignment horizontal="center" vertical="center"/>
    </xf>
    <xf numFmtId="0" fontId="28" fillId="7" borderId="41" xfId="0" applyFont="1" applyFill="1" applyBorder="1" applyAlignment="1">
      <alignment horizontal="center" vertical="center"/>
    </xf>
    <xf numFmtId="0" fontId="29" fillId="6" borderId="34" xfId="0" applyFont="1" applyFill="1" applyBorder="1" applyAlignment="1">
      <alignment horizontal="left" vertical="top"/>
    </xf>
    <xf numFmtId="0" fontId="29" fillId="6" borderId="35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34" fillId="0" borderId="0" xfId="0" applyFont="1"/>
    <xf numFmtId="0" fontId="0" fillId="7" borderId="67" xfId="0" applyFill="1" applyBorder="1"/>
    <xf numFmtId="0" fontId="0" fillId="0" borderId="60" xfId="0" applyBorder="1"/>
    <xf numFmtId="0" fontId="25" fillId="6" borderId="74" xfId="0" applyFont="1" applyFill="1" applyBorder="1"/>
    <xf numFmtId="0" fontId="29" fillId="6" borderId="4" xfId="0" applyFont="1" applyFill="1" applyBorder="1"/>
    <xf numFmtId="0" fontId="29" fillId="7" borderId="4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 vertical="center"/>
    </xf>
    <xf numFmtId="0" fontId="38" fillId="0" borderId="57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4" borderId="35" xfId="0" applyFont="1" applyFill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40" xfId="0" applyFont="1" applyFill="1" applyBorder="1" applyAlignment="1">
      <alignment horizontal="center"/>
    </xf>
    <xf numFmtId="0" fontId="41" fillId="0" borderId="44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39" fillId="4" borderId="66" xfId="0" applyFont="1" applyFill="1" applyBorder="1" applyAlignment="1">
      <alignment horizontal="center"/>
    </xf>
    <xf numFmtId="3" fontId="39" fillId="4" borderId="66" xfId="0" applyNumberFormat="1" applyFont="1" applyFill="1" applyBorder="1" applyAlignment="1">
      <alignment horizontal="center"/>
    </xf>
    <xf numFmtId="0" fontId="39" fillId="0" borderId="57" xfId="0" applyFont="1" applyBorder="1" applyAlignment="1">
      <alignment horizontal="center"/>
    </xf>
    <xf numFmtId="0" fontId="39" fillId="4" borderId="58" xfId="0" applyFont="1" applyFill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4" borderId="38" xfId="0" applyFont="1" applyFill="1" applyBorder="1" applyAlignment="1">
      <alignment horizontal="center"/>
    </xf>
    <xf numFmtId="3" fontId="39" fillId="4" borderId="4" xfId="0" applyNumberFormat="1" applyFont="1" applyFill="1" applyBorder="1" applyAlignment="1">
      <alignment horizontal="center"/>
    </xf>
    <xf numFmtId="0" fontId="39" fillId="4" borderId="61" xfId="0" applyFont="1" applyFill="1" applyBorder="1" applyAlignment="1">
      <alignment horizontal="center"/>
    </xf>
    <xf numFmtId="0" fontId="39" fillId="4" borderId="36" xfId="0" applyFont="1" applyFill="1" applyBorder="1" applyAlignment="1">
      <alignment horizontal="center"/>
    </xf>
    <xf numFmtId="0" fontId="39" fillId="4" borderId="41" xfId="0" applyFont="1" applyFill="1" applyBorder="1" applyAlignment="1">
      <alignment horizontal="center"/>
    </xf>
    <xf numFmtId="0" fontId="44" fillId="6" borderId="40" xfId="0" applyFont="1" applyFill="1" applyBorder="1" applyAlignment="1">
      <alignment horizontal="center" vertical="center"/>
    </xf>
    <xf numFmtId="0" fontId="44" fillId="6" borderId="41" xfId="0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horizontal="center"/>
    </xf>
    <xf numFmtId="0" fontId="43" fillId="8" borderId="43" xfId="0" applyFont="1" applyFill="1" applyBorder="1" applyAlignment="1">
      <alignment horizontal="center"/>
    </xf>
    <xf numFmtId="0" fontId="43" fillId="9" borderId="35" xfId="0" applyFont="1" applyFill="1" applyBorder="1" applyAlignment="1">
      <alignment horizontal="center"/>
    </xf>
    <xf numFmtId="0" fontId="43" fillId="9" borderId="36" xfId="0" applyFont="1" applyFill="1" applyBorder="1" applyAlignment="1">
      <alignment horizontal="center"/>
    </xf>
    <xf numFmtId="0" fontId="43" fillId="9" borderId="4" xfId="0" applyFont="1" applyFill="1" applyBorder="1" applyAlignment="1">
      <alignment horizontal="center"/>
    </xf>
    <xf numFmtId="0" fontId="43" fillId="9" borderId="38" xfId="0" applyFont="1" applyFill="1" applyBorder="1" applyAlignment="1">
      <alignment horizontal="center"/>
    </xf>
    <xf numFmtId="0" fontId="43" fillId="9" borderId="40" xfId="0" applyFont="1" applyFill="1" applyBorder="1" applyAlignment="1">
      <alignment horizontal="center"/>
    </xf>
    <xf numFmtId="0" fontId="43" fillId="9" borderId="41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/>
    </xf>
    <xf numFmtId="0" fontId="43" fillId="8" borderId="65" xfId="0" applyFont="1" applyFill="1" applyBorder="1" applyAlignment="1">
      <alignment horizontal="center"/>
    </xf>
    <xf numFmtId="0" fontId="43" fillId="8" borderId="61" xfId="0" applyFont="1" applyFill="1" applyBorder="1" applyAlignment="1">
      <alignment horizontal="center"/>
    </xf>
    <xf numFmtId="0" fontId="44" fillId="6" borderId="40" xfId="0" applyFont="1" applyFill="1" applyBorder="1" applyAlignment="1">
      <alignment horizontal="center" vertical="center" wrapText="1"/>
    </xf>
    <xf numFmtId="0" fontId="44" fillId="6" borderId="41" xfId="0" applyFont="1" applyFill="1" applyBorder="1" applyAlignment="1">
      <alignment horizontal="center" vertical="center" wrapText="1"/>
    </xf>
    <xf numFmtId="0" fontId="44" fillId="6" borderId="47" xfId="0" applyFont="1" applyFill="1" applyBorder="1" applyAlignment="1">
      <alignment horizontal="center" vertical="center"/>
    </xf>
    <xf numFmtId="0" fontId="44" fillId="9" borderId="40" xfId="0" applyFont="1" applyFill="1" applyBorder="1" applyAlignment="1">
      <alignment horizontal="center" vertical="center"/>
    </xf>
    <xf numFmtId="0" fontId="45" fillId="8" borderId="43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5" fillId="8" borderId="35" xfId="0" applyFont="1" applyFill="1" applyBorder="1" applyAlignment="1">
      <alignment horizontal="center"/>
    </xf>
    <xf numFmtId="0" fontId="45" fillId="8" borderId="40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58" xfId="0" applyFont="1" applyFill="1" applyBorder="1" applyAlignment="1">
      <alignment horizontal="center"/>
    </xf>
    <xf numFmtId="0" fontId="43" fillId="8" borderId="4" xfId="0" applyFont="1" applyFill="1" applyBorder="1" applyAlignment="1">
      <alignment horizontal="center"/>
    </xf>
    <xf numFmtId="0" fontId="43" fillId="8" borderId="38" xfId="0" applyFont="1" applyFill="1" applyBorder="1" applyAlignment="1">
      <alignment horizontal="center"/>
    </xf>
    <xf numFmtId="0" fontId="45" fillId="7" borderId="35" xfId="0" applyFont="1" applyFill="1" applyBorder="1" applyAlignment="1">
      <alignment horizontal="center" vertical="center"/>
    </xf>
    <xf numFmtId="0" fontId="45" fillId="7" borderId="4" xfId="0" applyFont="1" applyFill="1" applyBorder="1" applyAlignment="1">
      <alignment horizontal="center" vertical="center"/>
    </xf>
    <xf numFmtId="0" fontId="45" fillId="7" borderId="40" xfId="0" applyFont="1" applyFill="1" applyBorder="1" applyAlignment="1">
      <alignment horizontal="center" vertical="center"/>
    </xf>
    <xf numFmtId="0" fontId="45" fillId="7" borderId="3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8" xfId="0" applyFont="1" applyFill="1" applyBorder="1" applyAlignment="1">
      <alignment horizontal="center" vertical="center"/>
    </xf>
    <xf numFmtId="0" fontId="46" fillId="2" borderId="41" xfId="0" applyFont="1" applyFill="1" applyBorder="1" applyAlignment="1">
      <alignment horizontal="center" vertical="center"/>
    </xf>
    <xf numFmtId="0" fontId="46" fillId="2" borderId="58" xfId="0" applyFont="1" applyFill="1" applyBorder="1" applyAlignment="1">
      <alignment horizontal="center" vertical="center"/>
    </xf>
    <xf numFmtId="0" fontId="45" fillId="6" borderId="39" xfId="0" applyFont="1" applyFill="1" applyBorder="1" applyAlignment="1">
      <alignment horizontal="center" vertical="center"/>
    </xf>
    <xf numFmtId="0" fontId="45" fillId="6" borderId="40" xfId="0" applyFont="1" applyFill="1" applyBorder="1" applyAlignment="1">
      <alignment horizontal="center" vertical="center"/>
    </xf>
    <xf numFmtId="0" fontId="45" fillId="6" borderId="41" xfId="0" applyFont="1" applyFill="1" applyBorder="1" applyAlignment="1">
      <alignment horizontal="center" vertical="center"/>
    </xf>
    <xf numFmtId="0" fontId="43" fillId="9" borderId="3" xfId="0" applyFont="1" applyFill="1" applyBorder="1" applyAlignment="1">
      <alignment horizontal="center"/>
    </xf>
    <xf numFmtId="0" fontId="43" fillId="9" borderId="58" xfId="0" applyFont="1" applyFill="1" applyBorder="1" applyAlignment="1">
      <alignment horizontal="center"/>
    </xf>
    <xf numFmtId="0" fontId="45" fillId="8" borderId="66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center"/>
    </xf>
    <xf numFmtId="0" fontId="29" fillId="6" borderId="73" xfId="0" applyFont="1" applyFill="1" applyBorder="1" applyAlignment="1">
      <alignment horizontal="center"/>
    </xf>
    <xf numFmtId="0" fontId="29" fillId="6" borderId="43" xfId="0" applyFont="1" applyFill="1" applyBorder="1" applyAlignment="1">
      <alignment horizontal="center"/>
    </xf>
    <xf numFmtId="0" fontId="29" fillId="6" borderId="61" xfId="0" applyFont="1" applyFill="1" applyBorder="1" applyAlignment="1">
      <alignment horizontal="center"/>
    </xf>
    <xf numFmtId="0" fontId="28" fillId="6" borderId="38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left" vertical="center"/>
    </xf>
    <xf numFmtId="0" fontId="29" fillId="7" borderId="13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center" vertical="center"/>
    </xf>
    <xf numFmtId="0" fontId="29" fillId="6" borderId="19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29" fillId="6" borderId="20" xfId="0" applyFont="1" applyFill="1" applyBorder="1" applyAlignment="1">
      <alignment horizontal="center" vertical="center"/>
    </xf>
    <xf numFmtId="0" fontId="29" fillId="6" borderId="22" xfId="0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29" fillId="6" borderId="37" xfId="0" applyFont="1" applyFill="1" applyBorder="1" applyAlignment="1">
      <alignment horizontal="left" vertical="top"/>
    </xf>
    <xf numFmtId="3" fontId="29" fillId="6" borderId="38" xfId="0" applyNumberFormat="1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49" fontId="29" fillId="7" borderId="39" xfId="0" applyNumberFormat="1" applyFont="1" applyFill="1" applyBorder="1" applyAlignment="1">
      <alignment horizontal="center" vertical="center"/>
    </xf>
    <xf numFmtId="49" fontId="29" fillId="7" borderId="40" xfId="0" applyNumberFormat="1" applyFont="1" applyFill="1" applyBorder="1" applyAlignment="1">
      <alignment horizontal="center" vertical="center"/>
    </xf>
    <xf numFmtId="49" fontId="29" fillId="7" borderId="41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/>
    </xf>
    <xf numFmtId="0" fontId="25" fillId="6" borderId="65" xfId="0" applyFont="1" applyFill="1" applyBorder="1" applyAlignment="1">
      <alignment horizontal="center"/>
    </xf>
    <xf numFmtId="0" fontId="29" fillId="6" borderId="53" xfId="0" applyFont="1" applyFill="1" applyBorder="1" applyAlignment="1">
      <alignment horizontal="center" vertical="center"/>
    </xf>
    <xf numFmtId="0" fontId="29" fillId="6" borderId="54" xfId="0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25" fillId="7" borderId="79" xfId="0" applyFont="1" applyFill="1" applyBorder="1" applyAlignment="1">
      <alignment horizontal="center"/>
    </xf>
    <xf numFmtId="0" fontId="30" fillId="6" borderId="19" xfId="0" applyFont="1" applyFill="1" applyBorder="1"/>
    <xf numFmtId="0" fontId="0" fillId="6" borderId="14" xfId="0" applyFill="1" applyBorder="1"/>
    <xf numFmtId="0" fontId="0" fillId="6" borderId="12" xfId="0" applyFill="1" applyBorder="1"/>
    <xf numFmtId="0" fontId="25" fillId="6" borderId="0" xfId="0" applyFont="1" applyFill="1" applyAlignment="1">
      <alignment horizontal="center"/>
    </xf>
    <xf numFmtId="0" fontId="25" fillId="6" borderId="0" xfId="0" applyFont="1" applyFill="1"/>
    <xf numFmtId="0" fontId="24" fillId="6" borderId="0" xfId="0" applyFont="1" applyFill="1"/>
    <xf numFmtId="0" fontId="12" fillId="0" borderId="60" xfId="0" applyFont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/>
    </xf>
    <xf numFmtId="0" fontId="29" fillId="6" borderId="85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center" vertical="center" wrapText="1"/>
    </xf>
    <xf numFmtId="0" fontId="29" fillId="6" borderId="0" xfId="0" applyFont="1" applyFill="1"/>
    <xf numFmtId="0" fontId="0" fillId="6" borderId="24" xfId="0" applyFill="1" applyBorder="1"/>
    <xf numFmtId="0" fontId="0" fillId="6" borderId="7" xfId="0" applyFill="1" applyBorder="1"/>
    <xf numFmtId="0" fontId="0" fillId="6" borderId="13" xfId="0" applyFill="1" applyBorder="1"/>
    <xf numFmtId="0" fontId="47" fillId="6" borderId="4" xfId="0" applyFont="1" applyFill="1" applyBorder="1"/>
    <xf numFmtId="0" fontId="25" fillId="6" borderId="74" xfId="0" applyFont="1" applyFill="1" applyBorder="1" applyAlignment="1">
      <alignment horizontal="center"/>
    </xf>
    <xf numFmtId="0" fontId="25" fillId="6" borderId="83" xfId="0" applyFont="1" applyFill="1" applyBorder="1" applyAlignment="1">
      <alignment horizontal="center"/>
    </xf>
    <xf numFmtId="0" fontId="25" fillId="6" borderId="69" xfId="0" applyFont="1" applyFill="1" applyBorder="1" applyAlignment="1">
      <alignment horizontal="center"/>
    </xf>
    <xf numFmtId="0" fontId="25" fillId="7" borderId="83" xfId="0" applyFont="1" applyFill="1" applyBorder="1" applyAlignment="1">
      <alignment horizontal="center"/>
    </xf>
    <xf numFmtId="0" fontId="29" fillId="6" borderId="79" xfId="0" applyFont="1" applyFill="1" applyBorder="1" applyAlignment="1">
      <alignment horizontal="center"/>
    </xf>
    <xf numFmtId="0" fontId="0" fillId="6" borderId="70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7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9" fillId="6" borderId="17" xfId="0" applyFont="1" applyFill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0" fillId="5" borderId="0" xfId="0" applyFill="1"/>
    <xf numFmtId="0" fontId="29" fillId="7" borderId="59" xfId="0" applyFont="1" applyFill="1" applyBorder="1" applyAlignment="1">
      <alignment horizontal="center"/>
    </xf>
    <xf numFmtId="0" fontId="29" fillId="7" borderId="50" xfId="0" applyFont="1" applyFill="1" applyBorder="1" applyAlignment="1">
      <alignment horizontal="center"/>
    </xf>
    <xf numFmtId="0" fontId="0" fillId="6" borderId="19" xfId="0" applyFill="1" applyBorder="1"/>
    <xf numFmtId="0" fontId="20" fillId="5" borderId="0" xfId="0" applyFont="1" applyFill="1"/>
    <xf numFmtId="0" fontId="29" fillId="5" borderId="0" xfId="0" applyFont="1" applyFill="1"/>
    <xf numFmtId="0" fontId="0" fillId="5" borderId="70" xfId="0" applyFill="1" applyBorder="1"/>
    <xf numFmtId="0" fontId="24" fillId="5" borderId="35" xfId="0" applyFont="1" applyFill="1" applyBorder="1" applyAlignment="1">
      <alignment horizontal="center"/>
    </xf>
    <xf numFmtId="0" fontId="24" fillId="5" borderId="36" xfId="0" applyFont="1" applyFill="1" applyBorder="1" applyAlignment="1">
      <alignment horizontal="center"/>
    </xf>
    <xf numFmtId="0" fontId="24" fillId="2" borderId="0" xfId="0" applyFont="1" applyFill="1"/>
    <xf numFmtId="0" fontId="29" fillId="7" borderId="40" xfId="0" applyFont="1" applyFill="1" applyBorder="1" applyAlignment="1">
      <alignment horizontal="center"/>
    </xf>
    <xf numFmtId="0" fontId="29" fillId="7" borderId="41" xfId="0" applyFont="1" applyFill="1" applyBorder="1" applyAlignment="1">
      <alignment horizontal="center"/>
    </xf>
    <xf numFmtId="0" fontId="24" fillId="6" borderId="48" xfId="0" applyFont="1" applyFill="1" applyBorder="1" applyAlignment="1">
      <alignment horizontal="center" vertical="center"/>
    </xf>
    <xf numFmtId="0" fontId="24" fillId="6" borderId="48" xfId="0" applyFont="1" applyFill="1" applyBorder="1" applyAlignment="1">
      <alignment horizontal="center" vertical="center" wrapText="1"/>
    </xf>
    <xf numFmtId="0" fontId="24" fillId="6" borderId="49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65" xfId="0" applyFont="1" applyFill="1" applyBorder="1" applyAlignment="1">
      <alignment horizontal="center" vertical="center" wrapText="1"/>
    </xf>
    <xf numFmtId="0" fontId="24" fillId="7" borderId="7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5" fillId="0" borderId="0" xfId="0" applyFont="1"/>
    <xf numFmtId="0" fontId="24" fillId="7" borderId="1" xfId="0" applyFont="1" applyFill="1" applyBorder="1" applyAlignment="1">
      <alignment horizontal="center"/>
    </xf>
    <xf numFmtId="0" fontId="24" fillId="7" borderId="51" xfId="0" applyFont="1" applyFill="1" applyBorder="1" applyAlignment="1">
      <alignment horizontal="center"/>
    </xf>
    <xf numFmtId="0" fontId="24" fillId="7" borderId="53" xfId="0" applyFont="1" applyFill="1" applyBorder="1" applyAlignment="1">
      <alignment horizontal="center"/>
    </xf>
    <xf numFmtId="0" fontId="24" fillId="7" borderId="54" xfId="0" applyFont="1" applyFill="1" applyBorder="1" applyAlignment="1">
      <alignment horizontal="center"/>
    </xf>
    <xf numFmtId="0" fontId="24" fillId="6" borderId="0" xfId="0" applyFont="1" applyFill="1" applyAlignment="1">
      <alignment horizontal="left"/>
    </xf>
    <xf numFmtId="0" fontId="24" fillId="0" borderId="0" xfId="0" applyFont="1"/>
    <xf numFmtId="0" fontId="29" fillId="0" borderId="0" xfId="0" applyFont="1" applyAlignment="1">
      <alignment horizontal="center" vertical="center" wrapText="1"/>
    </xf>
    <xf numFmtId="0" fontId="11" fillId="0" borderId="35" xfId="0" applyFont="1" applyBorder="1"/>
    <xf numFmtId="0" fontId="11" fillId="0" borderId="36" xfId="0" applyFont="1" applyBorder="1"/>
    <xf numFmtId="0" fontId="11" fillId="0" borderId="38" xfId="0" applyFont="1" applyBorder="1"/>
    <xf numFmtId="0" fontId="11" fillId="0" borderId="40" xfId="0" applyFont="1" applyBorder="1"/>
    <xf numFmtId="0" fontId="11" fillId="0" borderId="41" xfId="0" applyFont="1" applyBorder="1"/>
    <xf numFmtId="0" fontId="29" fillId="0" borderId="0" xfId="0" applyFont="1" applyAlignment="1">
      <alignment vertical="center"/>
    </xf>
    <xf numFmtId="0" fontId="24" fillId="6" borderId="39" xfId="0" applyFont="1" applyFill="1" applyBorder="1"/>
    <xf numFmtId="0" fontId="24" fillId="7" borderId="34" xfId="0" applyFont="1" applyFill="1" applyBorder="1"/>
    <xf numFmtId="0" fontId="24" fillId="7" borderId="37" xfId="0" applyFont="1" applyFill="1" applyBorder="1"/>
    <xf numFmtId="0" fontId="24" fillId="7" borderId="39" xfId="0" applyFont="1" applyFill="1" applyBorder="1"/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29" fillId="6" borderId="0" xfId="0" applyFont="1" applyFill="1" applyAlignment="1">
      <alignment horizontal="left"/>
    </xf>
    <xf numFmtId="0" fontId="32" fillId="7" borderId="34" xfId="0" applyFont="1" applyFill="1" applyBorder="1" applyAlignment="1">
      <alignment horizontal="left" vertical="center" indent="1"/>
    </xf>
    <xf numFmtId="0" fontId="48" fillId="2" borderId="36" xfId="0" applyFont="1" applyFill="1" applyBorder="1" applyAlignment="1">
      <alignment horizontal="center"/>
    </xf>
    <xf numFmtId="0" fontId="32" fillId="7" borderId="37" xfId="0" applyFont="1" applyFill="1" applyBorder="1" applyAlignment="1">
      <alignment horizontal="left" vertical="center" indent="1"/>
    </xf>
    <xf numFmtId="0" fontId="48" fillId="2" borderId="38" xfId="0" applyFont="1" applyFill="1" applyBorder="1" applyAlignment="1">
      <alignment horizontal="center"/>
    </xf>
    <xf numFmtId="0" fontId="32" fillId="7" borderId="39" xfId="0" applyFont="1" applyFill="1" applyBorder="1" applyAlignment="1">
      <alignment horizontal="left" vertical="center" indent="1"/>
    </xf>
    <xf numFmtId="0" fontId="48" fillId="2" borderId="41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4" fillId="7" borderId="37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7" borderId="43" xfId="0" applyFont="1" applyFill="1" applyBorder="1"/>
    <xf numFmtId="0" fontId="5" fillId="6" borderId="0" xfId="0" applyFont="1" applyFill="1"/>
    <xf numFmtId="0" fontId="50" fillId="0" borderId="0" xfId="0" applyFont="1" applyAlignment="1">
      <alignment horizontal="left"/>
    </xf>
    <xf numFmtId="0" fontId="52" fillId="0" borderId="0" xfId="0" applyFont="1" applyAlignment="1">
      <alignment horizontal="left" vertical="center"/>
    </xf>
    <xf numFmtId="0" fontId="0" fillId="0" borderId="4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/>
    </xf>
    <xf numFmtId="0" fontId="24" fillId="7" borderId="46" xfId="0" applyFont="1" applyFill="1" applyBorder="1" applyAlignment="1">
      <alignment horizontal="center" vertical="center"/>
    </xf>
    <xf numFmtId="0" fontId="24" fillId="7" borderId="59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4" fillId="7" borderId="19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/>
    </xf>
    <xf numFmtId="0" fontId="24" fillId="7" borderId="72" xfId="0" applyFont="1" applyFill="1" applyBorder="1" applyAlignment="1">
      <alignment horizontal="center"/>
    </xf>
    <xf numFmtId="0" fontId="24" fillId="7" borderId="2" xfId="0" applyFont="1" applyFill="1" applyBorder="1" applyAlignment="1">
      <alignment horizontal="center"/>
    </xf>
    <xf numFmtId="0" fontId="24" fillId="7" borderId="65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6" borderId="34" xfId="0" applyFont="1" applyFill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 vertical="center"/>
    </xf>
    <xf numFmtId="0" fontId="53" fillId="7" borderId="44" xfId="0" applyFont="1" applyFill="1" applyBorder="1" applyAlignment="1">
      <alignment horizontal="center" vertical="center"/>
    </xf>
    <xf numFmtId="0" fontId="53" fillId="7" borderId="34" xfId="0" applyFont="1" applyFill="1" applyBorder="1" applyAlignment="1">
      <alignment horizontal="center" vertical="center"/>
    </xf>
    <xf numFmtId="0" fontId="53" fillId="7" borderId="35" xfId="0" applyFont="1" applyFill="1" applyBorder="1" applyAlignment="1">
      <alignment horizontal="center" vertical="center"/>
    </xf>
    <xf numFmtId="0" fontId="53" fillId="7" borderId="36" xfId="0" applyFont="1" applyFill="1" applyBorder="1" applyAlignment="1">
      <alignment horizontal="center" vertical="center"/>
    </xf>
    <xf numFmtId="0" fontId="53" fillId="7" borderId="67" xfId="0" applyFont="1" applyFill="1" applyBorder="1" applyAlignment="1">
      <alignment horizontal="center" vertical="center"/>
    </xf>
    <xf numFmtId="0" fontId="53" fillId="7" borderId="37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/>
    </xf>
    <xf numFmtId="0" fontId="53" fillId="7" borderId="38" xfId="0" applyFont="1" applyFill="1" applyBorder="1" applyAlignment="1">
      <alignment horizontal="center" vertical="center"/>
    </xf>
    <xf numFmtId="0" fontId="53" fillId="7" borderId="68" xfId="0" applyFont="1" applyFill="1" applyBorder="1" applyAlignment="1">
      <alignment horizontal="center" vertical="center"/>
    </xf>
    <xf numFmtId="0" fontId="53" fillId="7" borderId="39" xfId="0" applyFont="1" applyFill="1" applyBorder="1" applyAlignment="1">
      <alignment horizontal="center" vertical="center"/>
    </xf>
    <xf numFmtId="0" fontId="53" fillId="7" borderId="40" xfId="0" applyFont="1" applyFill="1" applyBorder="1" applyAlignment="1">
      <alignment horizontal="center" vertical="center"/>
    </xf>
    <xf numFmtId="0" fontId="53" fillId="7" borderId="41" xfId="0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/>
    </xf>
    <xf numFmtId="1" fontId="24" fillId="7" borderId="40" xfId="0" applyNumberFormat="1" applyFont="1" applyFill="1" applyBorder="1" applyAlignment="1">
      <alignment horizontal="center" vertical="center"/>
    </xf>
    <xf numFmtId="1" fontId="24" fillId="7" borderId="41" xfId="0" applyNumberFormat="1" applyFont="1" applyFill="1" applyBorder="1" applyAlignment="1">
      <alignment horizontal="center" vertical="center"/>
    </xf>
    <xf numFmtId="0" fontId="54" fillId="0" borderId="0" xfId="0" applyFont="1"/>
    <xf numFmtId="0" fontId="23" fillId="0" borderId="0" xfId="0" applyFont="1"/>
    <xf numFmtId="0" fontId="55" fillId="0" borderId="0" xfId="0" applyFont="1"/>
    <xf numFmtId="0" fontId="56" fillId="0" borderId="0" xfId="0" applyFont="1"/>
    <xf numFmtId="4" fontId="23" fillId="0" borderId="10" xfId="0" applyNumberFormat="1" applyFont="1" applyBorder="1" applyAlignment="1">
      <alignment horizontal="right" vertical="top" wrapText="1"/>
    </xf>
    <xf numFmtId="0" fontId="57" fillId="0" borderId="10" xfId="0" applyFont="1" applyBorder="1" applyAlignment="1">
      <alignment horizontal="center" vertical="center" wrapText="1"/>
    </xf>
    <xf numFmtId="4" fontId="57" fillId="0" borderId="10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4" fontId="54" fillId="0" borderId="0" xfId="0" applyNumberFormat="1" applyFont="1" applyAlignment="1">
      <alignment horizontal="center" vertical="center" wrapText="1"/>
    </xf>
    <xf numFmtId="4" fontId="5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57" fillId="0" borderId="10" xfId="0" applyFont="1" applyBorder="1" applyAlignment="1">
      <alignment horizontal="right" vertical="center" wrapText="1"/>
    </xf>
    <xf numFmtId="4" fontId="57" fillId="0" borderId="10" xfId="0" applyNumberFormat="1" applyFont="1" applyBorder="1" applyAlignment="1">
      <alignment horizontal="right" vertical="center" wrapText="1"/>
    </xf>
    <xf numFmtId="0" fontId="54" fillId="0" borderId="0" xfId="0" applyFont="1" applyAlignment="1">
      <alignment horizontal="justify" vertical="center"/>
    </xf>
    <xf numFmtId="0" fontId="58" fillId="6" borderId="87" xfId="0" applyFont="1" applyFill="1" applyBorder="1" applyAlignment="1">
      <alignment horizontal="center" vertical="center" wrapText="1"/>
    </xf>
    <xf numFmtId="0" fontId="58" fillId="6" borderId="27" xfId="0" applyFont="1" applyFill="1" applyBorder="1" applyAlignment="1">
      <alignment horizontal="center" vertical="center" wrapText="1"/>
    </xf>
    <xf numFmtId="0" fontId="58" fillId="7" borderId="12" xfId="0" applyFont="1" applyFill="1" applyBorder="1" applyAlignment="1">
      <alignment vertical="center" wrapText="1"/>
    </xf>
    <xf numFmtId="0" fontId="58" fillId="7" borderId="10" xfId="0" applyFont="1" applyFill="1" applyBorder="1" applyAlignment="1">
      <alignment horizontal="right" vertical="center" wrapText="1"/>
    </xf>
    <xf numFmtId="4" fontId="58" fillId="7" borderId="10" xfId="0" applyNumberFormat="1" applyFont="1" applyFill="1" applyBorder="1" applyAlignment="1">
      <alignment horizontal="right" vertical="center" wrapText="1"/>
    </xf>
    <xf numFmtId="0" fontId="59" fillId="7" borderId="10" xfId="0" applyFont="1" applyFill="1" applyBorder="1" applyAlignment="1">
      <alignment horizontal="right" vertical="center" wrapText="1"/>
    </xf>
    <xf numFmtId="0" fontId="54" fillId="7" borderId="10" xfId="0" applyFont="1" applyFill="1" applyBorder="1" applyAlignment="1">
      <alignment horizontal="center" vertical="center" wrapText="1"/>
    </xf>
    <xf numFmtId="4" fontId="54" fillId="7" borderId="10" xfId="0" applyNumberFormat="1" applyFont="1" applyFill="1" applyBorder="1" applyAlignment="1">
      <alignment horizontal="center" vertical="center" wrapText="1"/>
    </xf>
    <xf numFmtId="4" fontId="57" fillId="7" borderId="10" xfId="0" applyNumberFormat="1" applyFont="1" applyFill="1" applyBorder="1" applyAlignment="1">
      <alignment horizontal="center" vertical="center" wrapText="1"/>
    </xf>
    <xf numFmtId="0" fontId="58" fillId="7" borderId="9" xfId="0" applyFont="1" applyFill="1" applyBorder="1" applyAlignment="1">
      <alignment horizontal="center" vertical="center" wrapText="1"/>
    </xf>
    <xf numFmtId="0" fontId="58" fillId="7" borderId="6" xfId="0" applyFont="1" applyFill="1" applyBorder="1" applyAlignment="1">
      <alignment horizontal="center" vertical="center" wrapText="1"/>
    </xf>
    <xf numFmtId="0" fontId="58" fillId="7" borderId="10" xfId="0" applyFont="1" applyFill="1" applyBorder="1" applyAlignment="1">
      <alignment horizontal="center" vertical="center" wrapText="1"/>
    </xf>
    <xf numFmtId="4" fontId="58" fillId="7" borderId="10" xfId="0" applyNumberFormat="1" applyFont="1" applyFill="1" applyBorder="1" applyAlignment="1">
      <alignment horizontal="center" vertical="center" wrapText="1"/>
    </xf>
    <xf numFmtId="4" fontId="58" fillId="7" borderId="10" xfId="0" applyNumberFormat="1" applyFont="1" applyFill="1" applyBorder="1" applyAlignment="1">
      <alignment horizontal="right" vertical="top" wrapText="1"/>
    </xf>
    <xf numFmtId="0" fontId="26" fillId="6" borderId="34" xfId="0" applyFont="1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7" borderId="34" xfId="0" applyFont="1" applyFill="1" applyBorder="1" applyAlignment="1">
      <alignment horizontal="center" vertical="center"/>
    </xf>
    <xf numFmtId="0" fontId="26" fillId="7" borderId="37" xfId="0" applyFont="1" applyFill="1" applyBorder="1" applyAlignment="1">
      <alignment horizontal="center" vertical="center"/>
    </xf>
    <xf numFmtId="0" fontId="26" fillId="7" borderId="39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26" fillId="7" borderId="73" xfId="0" applyFont="1" applyFill="1" applyBorder="1" applyAlignment="1">
      <alignment horizontal="center" vertical="center"/>
    </xf>
    <xf numFmtId="0" fontId="26" fillId="7" borderId="44" xfId="0" applyFont="1" applyFill="1" applyBorder="1" applyAlignment="1">
      <alignment horizontal="center" vertical="center"/>
    </xf>
    <xf numFmtId="0" fontId="26" fillId="7" borderId="74" xfId="0" applyFont="1" applyFill="1" applyBorder="1" applyAlignment="1">
      <alignment horizontal="center" vertical="center"/>
    </xf>
    <xf numFmtId="0" fontId="26" fillId="5" borderId="34" xfId="0" applyFont="1" applyFill="1" applyBorder="1" applyAlignment="1">
      <alignment horizontal="center" vertical="center"/>
    </xf>
    <xf numFmtId="0" fontId="26" fillId="5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1" fontId="30" fillId="2" borderId="7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9" fillId="6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1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7" fillId="6" borderId="0" xfId="0" applyFont="1" applyFill="1" applyAlignment="1">
      <alignment horizontal="center" vertical="center"/>
    </xf>
    <xf numFmtId="0" fontId="33" fillId="7" borderId="49" xfId="0" applyFont="1" applyFill="1" applyBorder="1" applyAlignment="1">
      <alignment horizontal="center" vertical="center" wrapText="1"/>
    </xf>
    <xf numFmtId="0" fontId="32" fillId="7" borderId="58" xfId="0" applyFont="1" applyFill="1" applyBorder="1" applyAlignment="1">
      <alignment horizontal="center" vertical="center" wrapText="1"/>
    </xf>
    <xf numFmtId="0" fontId="33" fillId="7" borderId="35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2" fillId="7" borderId="34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32" fillId="7" borderId="35" xfId="0" applyFont="1" applyFill="1" applyBorder="1" applyAlignment="1">
      <alignment horizontal="center" vertical="center" wrapText="1"/>
    </xf>
    <xf numFmtId="0" fontId="33" fillId="7" borderId="36" xfId="0" applyFont="1" applyFill="1" applyBorder="1" applyAlignment="1">
      <alignment horizontal="center" vertical="center" wrapText="1"/>
    </xf>
    <xf numFmtId="0" fontId="33" fillId="7" borderId="38" xfId="0" applyFont="1" applyFill="1" applyBorder="1" applyAlignment="1">
      <alignment horizontal="center" vertical="center" wrapText="1"/>
    </xf>
    <xf numFmtId="0" fontId="32" fillId="7" borderId="45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29" fillId="7" borderId="36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5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8" fillId="7" borderId="34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5" xfId="0" applyFont="1" applyFill="1" applyBorder="1" applyAlignment="1">
      <alignment horizontal="center" vertical="center" wrapText="1"/>
    </xf>
    <xf numFmtId="0" fontId="28" fillId="7" borderId="45" xfId="0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horizontal="center"/>
    </xf>
    <xf numFmtId="0" fontId="25" fillId="7" borderId="36" xfId="0" applyFont="1" applyFill="1" applyBorder="1" applyAlignment="1">
      <alignment horizontal="center"/>
    </xf>
    <xf numFmtId="0" fontId="25" fillId="7" borderId="45" xfId="0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0" fontId="24" fillId="6" borderId="24" xfId="0" applyFont="1" applyFill="1" applyBorder="1" applyAlignment="1">
      <alignment horizontal="center" vertical="center"/>
    </xf>
    <xf numFmtId="0" fontId="24" fillId="6" borderId="64" xfId="0" applyFont="1" applyFill="1" applyBorder="1"/>
    <xf numFmtId="0" fontId="29" fillId="7" borderId="5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12" fillId="0" borderId="15" xfId="0" applyFont="1" applyBorder="1" applyAlignment="1">
      <alignment horizontal="left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/>
    </xf>
    <xf numFmtId="0" fontId="29" fillId="7" borderId="41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top"/>
    </xf>
    <xf numFmtId="0" fontId="25" fillId="7" borderId="34" xfId="0" applyFont="1" applyFill="1" applyBorder="1" applyAlignment="1">
      <alignment horizontal="center" vertical="center"/>
    </xf>
    <xf numFmtId="0" fontId="25" fillId="7" borderId="3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7" borderId="37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7" xfId="0" applyBorder="1"/>
    <xf numFmtId="0" fontId="0" fillId="0" borderId="60" xfId="0" applyBorder="1"/>
    <xf numFmtId="0" fontId="25" fillId="6" borderId="0" xfId="0" applyFont="1" applyFill="1" applyAlignment="1">
      <alignment horizontal="left"/>
    </xf>
    <xf numFmtId="0" fontId="0" fillId="0" borderId="67" xfId="0" applyBorder="1" applyAlignment="1">
      <alignment horizontal="left"/>
    </xf>
    <xf numFmtId="0" fontId="0" fillId="0" borderId="60" xfId="0" applyBorder="1" applyAlignment="1">
      <alignment horizontal="left"/>
    </xf>
    <xf numFmtId="0" fontId="24" fillId="6" borderId="0" xfId="0" applyFont="1" applyFill="1" applyAlignment="1">
      <alignment horizontal="left"/>
    </xf>
    <xf numFmtId="0" fontId="47" fillId="6" borderId="67" xfId="0" applyFont="1" applyFill="1" applyBorder="1" applyAlignment="1">
      <alignment horizontal="center"/>
    </xf>
    <xf numFmtId="0" fontId="47" fillId="6" borderId="86" xfId="0" applyFont="1" applyFill="1" applyBorder="1" applyAlignment="1">
      <alignment horizontal="center"/>
    </xf>
    <xf numFmtId="0" fontId="47" fillId="6" borderId="60" xfId="0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4" fillId="7" borderId="34" xfId="0" applyFont="1" applyFill="1" applyBorder="1" applyAlignment="1">
      <alignment horizontal="center" vertical="center"/>
    </xf>
    <xf numFmtId="0" fontId="24" fillId="7" borderId="37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4" fillId="7" borderId="57" xfId="0" applyFont="1" applyFill="1" applyBorder="1" applyAlignment="1">
      <alignment horizontal="center" vertical="center"/>
    </xf>
    <xf numFmtId="0" fontId="0" fillId="0" borderId="82" xfId="0" applyBorder="1"/>
    <xf numFmtId="0" fontId="0" fillId="0" borderId="79" xfId="0" applyBorder="1"/>
    <xf numFmtId="0" fontId="0" fillId="0" borderId="1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4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84" xfId="0" applyBorder="1" applyAlignment="1">
      <alignment horizontal="left" vertical="top"/>
    </xf>
    <xf numFmtId="0" fontId="25" fillId="7" borderId="34" xfId="0" applyFont="1" applyFill="1" applyBorder="1" applyAlignment="1">
      <alignment horizontal="center"/>
    </xf>
    <xf numFmtId="0" fontId="44" fillId="6" borderId="50" xfId="0" applyFont="1" applyFill="1" applyBorder="1" applyAlignment="1">
      <alignment horizontal="center" vertical="center"/>
    </xf>
    <xf numFmtId="0" fontId="44" fillId="6" borderId="78" xfId="0" applyFont="1" applyFill="1" applyBorder="1" applyAlignment="1">
      <alignment horizontal="center" vertical="center"/>
    </xf>
    <xf numFmtId="0" fontId="44" fillId="7" borderId="50" xfId="0" applyFont="1" applyFill="1" applyBorder="1" applyAlignment="1">
      <alignment horizontal="center" vertical="center"/>
    </xf>
    <xf numFmtId="0" fontId="44" fillId="7" borderId="78" xfId="0" applyFont="1" applyFill="1" applyBorder="1" applyAlignment="1">
      <alignment horizontal="center" vertical="center"/>
    </xf>
    <xf numFmtId="0" fontId="44" fillId="6" borderId="47" xfId="0" applyFont="1" applyFill="1" applyBorder="1" applyAlignment="1">
      <alignment horizontal="center" vertical="center"/>
    </xf>
    <xf numFmtId="0" fontId="44" fillId="6" borderId="57" xfId="0" applyFont="1" applyFill="1" applyBorder="1" applyAlignment="1">
      <alignment horizontal="center" vertical="center"/>
    </xf>
    <xf numFmtId="0" fontId="44" fillId="6" borderId="47" xfId="0" applyFont="1" applyFill="1" applyBorder="1" applyAlignment="1">
      <alignment horizontal="center" vertical="center" wrapText="1"/>
    </xf>
    <xf numFmtId="0" fontId="44" fillId="6" borderId="62" xfId="0" applyFont="1" applyFill="1" applyBorder="1" applyAlignment="1">
      <alignment horizontal="center" vertical="center" wrapText="1"/>
    </xf>
    <xf numFmtId="0" fontId="44" fillId="6" borderId="57" xfId="0" applyFont="1" applyFill="1" applyBorder="1" applyAlignment="1">
      <alignment horizontal="center" vertical="center" wrapText="1"/>
    </xf>
    <xf numFmtId="0" fontId="44" fillId="6" borderId="44" xfId="0" applyFont="1" applyFill="1" applyBorder="1" applyAlignment="1">
      <alignment horizontal="center" vertical="center"/>
    </xf>
    <xf numFmtId="0" fontId="44" fillId="6" borderId="56" xfId="0" applyFont="1" applyFill="1" applyBorder="1" applyAlignment="1">
      <alignment horizontal="center" vertical="center"/>
    </xf>
    <xf numFmtId="0" fontId="44" fillId="6" borderId="45" xfId="0" applyFont="1" applyFill="1" applyBorder="1" applyAlignment="1">
      <alignment horizontal="center" vertical="center"/>
    </xf>
    <xf numFmtId="0" fontId="44" fillId="6" borderId="76" xfId="0" applyFont="1" applyFill="1" applyBorder="1" applyAlignment="1">
      <alignment horizontal="center" vertical="center"/>
    </xf>
    <xf numFmtId="0" fontId="44" fillId="6" borderId="62" xfId="0" applyFont="1" applyFill="1" applyBorder="1" applyAlignment="1">
      <alignment horizontal="center" vertical="center"/>
    </xf>
    <xf numFmtId="0" fontId="43" fillId="6" borderId="47" xfId="0" applyFont="1" applyFill="1" applyBorder="1" applyAlignment="1">
      <alignment horizontal="center" vertical="center"/>
    </xf>
    <xf numFmtId="0" fontId="43" fillId="6" borderId="57" xfId="0" applyFont="1" applyFill="1" applyBorder="1" applyAlignment="1">
      <alignment horizontal="center" vertical="center"/>
    </xf>
    <xf numFmtId="0" fontId="43" fillId="6" borderId="48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44" xfId="0" applyFont="1" applyFill="1" applyBorder="1" applyAlignment="1">
      <alignment horizontal="center" vertical="center"/>
    </xf>
    <xf numFmtId="0" fontId="43" fillId="6" borderId="45" xfId="0" applyFont="1" applyFill="1" applyBorder="1" applyAlignment="1">
      <alignment horizontal="center" vertical="center"/>
    </xf>
    <xf numFmtId="0" fontId="44" fillId="6" borderId="48" xfId="0" applyFont="1" applyFill="1" applyBorder="1" applyAlignment="1">
      <alignment horizontal="center" vertical="center" wrapText="1"/>
    </xf>
    <xf numFmtId="0" fontId="44" fillId="6" borderId="3" xfId="0" applyFont="1" applyFill="1" applyBorder="1" applyAlignment="1">
      <alignment horizontal="center" vertical="center" wrapText="1"/>
    </xf>
    <xf numFmtId="0" fontId="45" fillId="8" borderId="50" xfId="0" applyFont="1" applyFill="1" applyBorder="1" applyAlignment="1">
      <alignment horizontal="center"/>
    </xf>
    <xf numFmtId="0" fontId="45" fillId="8" borderId="55" xfId="0" applyFont="1" applyFill="1" applyBorder="1" applyAlignment="1">
      <alignment horizontal="center"/>
    </xf>
    <xf numFmtId="0" fontId="45" fillId="8" borderId="59" xfId="0" applyFont="1" applyFill="1" applyBorder="1" applyAlignment="1">
      <alignment horizontal="center"/>
    </xf>
    <xf numFmtId="0" fontId="45" fillId="8" borderId="60" xfId="0" applyFont="1" applyFill="1" applyBorder="1" applyAlignment="1">
      <alignment horizontal="center"/>
    </xf>
    <xf numFmtId="0" fontId="43" fillId="8" borderId="50" xfId="0" applyFont="1" applyFill="1" applyBorder="1" applyAlignment="1">
      <alignment horizontal="center"/>
    </xf>
    <xf numFmtId="0" fontId="43" fillId="8" borderId="55" xfId="0" applyFont="1" applyFill="1" applyBorder="1" applyAlignment="1">
      <alignment horizontal="center"/>
    </xf>
    <xf numFmtId="0" fontId="43" fillId="9" borderId="47" xfId="0" applyFont="1" applyFill="1" applyBorder="1" applyAlignment="1">
      <alignment horizontal="center" vertical="center" wrapText="1"/>
    </xf>
    <xf numFmtId="0" fontId="43" fillId="9" borderId="62" xfId="0" applyFont="1" applyFill="1" applyBorder="1" applyAlignment="1">
      <alignment horizontal="center" vertical="center" wrapText="1"/>
    </xf>
    <xf numFmtId="0" fontId="43" fillId="9" borderId="63" xfId="0" applyFont="1" applyFill="1" applyBorder="1" applyAlignment="1">
      <alignment horizontal="center" vertical="center" wrapText="1"/>
    </xf>
    <xf numFmtId="0" fontId="43" fillId="8" borderId="59" xfId="0" applyFont="1" applyFill="1" applyBorder="1" applyAlignment="1">
      <alignment horizontal="center"/>
    </xf>
    <xf numFmtId="0" fontId="43" fillId="8" borderId="60" xfId="0" applyFont="1" applyFill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8" fillId="8" borderId="59" xfId="0" applyFont="1" applyFill="1" applyBorder="1" applyAlignment="1">
      <alignment horizontal="center"/>
    </xf>
    <xf numFmtId="0" fontId="38" fillId="8" borderId="60" xfId="0" applyFont="1" applyFill="1" applyBorder="1" applyAlignment="1">
      <alignment horizontal="center"/>
    </xf>
    <xf numFmtId="0" fontId="29" fillId="7" borderId="43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75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center"/>
    </xf>
    <xf numFmtId="0" fontId="43" fillId="8" borderId="24" xfId="0" applyFont="1" applyFill="1" applyBorder="1" applyAlignment="1">
      <alignment horizontal="center"/>
    </xf>
    <xf numFmtId="0" fontId="43" fillId="8" borderId="64" xfId="0" applyFont="1" applyFill="1" applyBorder="1" applyAlignment="1">
      <alignment horizontal="center"/>
    </xf>
    <xf numFmtId="0" fontId="43" fillId="9" borderId="59" xfId="0" applyFont="1" applyFill="1" applyBorder="1" applyAlignment="1">
      <alignment horizontal="center"/>
    </xf>
    <xf numFmtId="0" fontId="43" fillId="9" borderId="60" xfId="0" applyFont="1" applyFill="1" applyBorder="1" applyAlignment="1">
      <alignment horizontal="center"/>
    </xf>
    <xf numFmtId="0" fontId="44" fillId="6" borderId="63" xfId="0" applyFont="1" applyFill="1" applyBorder="1" applyAlignment="1">
      <alignment horizontal="center" vertical="center" wrapText="1"/>
    </xf>
    <xf numFmtId="0" fontId="44" fillId="6" borderId="77" xfId="0" applyFont="1" applyFill="1" applyBorder="1" applyAlignment="1">
      <alignment horizontal="center" vertical="center" wrapText="1"/>
    </xf>
    <xf numFmtId="0" fontId="44" fillId="9" borderId="24" xfId="0" applyFont="1" applyFill="1" applyBorder="1" applyAlignment="1">
      <alignment horizontal="center"/>
    </xf>
    <xf numFmtId="0" fontId="44" fillId="9" borderId="64" xfId="0" applyFont="1" applyFill="1" applyBorder="1" applyAlignment="1">
      <alignment horizontal="center"/>
    </xf>
    <xf numFmtId="0" fontId="39" fillId="4" borderId="47" xfId="0" applyFont="1" applyFill="1" applyBorder="1" applyAlignment="1">
      <alignment horizontal="center" vertical="center" wrapText="1"/>
    </xf>
    <xf numFmtId="0" fontId="39" fillId="4" borderId="62" xfId="0" applyFont="1" applyFill="1" applyBorder="1" applyAlignment="1">
      <alignment horizontal="center" vertical="center" wrapText="1"/>
    </xf>
    <xf numFmtId="0" fontId="39" fillId="4" borderId="63" xfId="0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/>
    </xf>
    <xf numFmtId="0" fontId="29" fillId="6" borderId="35" xfId="0" applyFont="1" applyFill="1" applyBorder="1" applyAlignment="1">
      <alignment horizontal="center"/>
    </xf>
    <xf numFmtId="0" fontId="29" fillId="6" borderId="36" xfId="0" applyFont="1" applyFill="1" applyBorder="1" applyAlignment="1">
      <alignment horizontal="center"/>
    </xf>
    <xf numFmtId="0" fontId="29" fillId="6" borderId="45" xfId="0" applyFont="1" applyFill="1" applyBorder="1" applyAlignment="1">
      <alignment horizontal="center"/>
    </xf>
    <xf numFmtId="0" fontId="29" fillId="7" borderId="57" xfId="0" applyFont="1" applyFill="1" applyBorder="1" applyAlignment="1">
      <alignment horizontal="center" vertical="center"/>
    </xf>
    <xf numFmtId="0" fontId="29" fillId="7" borderId="34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0" fontId="29" fillId="6" borderId="44" xfId="0" applyFont="1" applyFill="1" applyBorder="1" applyAlignment="1">
      <alignment horizontal="center" vertical="center" wrapText="1"/>
    </xf>
    <xf numFmtId="0" fontId="28" fillId="6" borderId="4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29" fillId="6" borderId="17" xfId="0" applyFont="1" applyFill="1" applyBorder="1" applyAlignment="1">
      <alignment horizontal="center" vertical="center" wrapText="1"/>
    </xf>
    <xf numFmtId="0" fontId="29" fillId="6" borderId="17" xfId="0" applyFont="1" applyFill="1" applyBorder="1"/>
    <xf numFmtId="0" fontId="29" fillId="6" borderId="5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13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/>
    </xf>
    <xf numFmtId="0" fontId="29" fillId="6" borderId="31" xfId="0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justify" vertical="center"/>
    </xf>
    <xf numFmtId="0" fontId="28" fillId="6" borderId="17" xfId="0" applyFont="1" applyFill="1" applyBorder="1"/>
    <xf numFmtId="0" fontId="29" fillId="6" borderId="24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31" xfId="0" applyFont="1" applyFill="1" applyBorder="1" applyAlignment="1">
      <alignment horizontal="center" vertical="center"/>
    </xf>
    <xf numFmtId="0" fontId="29" fillId="7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justify" vertical="center" wrapText="1"/>
    </xf>
    <xf numFmtId="0" fontId="12" fillId="0" borderId="0" xfId="0" applyFont="1" applyAlignment="1">
      <alignment wrapText="1"/>
    </xf>
    <xf numFmtId="0" fontId="35" fillId="0" borderId="17" xfId="0" applyFont="1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/>
    </xf>
    <xf numFmtId="0" fontId="29" fillId="7" borderId="46" xfId="0" applyFont="1" applyFill="1" applyBorder="1" applyAlignment="1">
      <alignment horizontal="center" vertical="center" wrapText="1"/>
    </xf>
    <xf numFmtId="0" fontId="29" fillId="7" borderId="56" xfId="0" applyFont="1" applyFill="1" applyBorder="1" applyAlignment="1">
      <alignment horizontal="center" vertical="center" wrapText="1"/>
    </xf>
    <xf numFmtId="0" fontId="29" fillId="7" borderId="76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58" fillId="6" borderId="0" xfId="0" applyFont="1" applyFill="1"/>
    <xf numFmtId="0" fontId="54" fillId="0" borderId="17" xfId="0" applyFont="1" applyBorder="1" applyAlignment="1">
      <alignment horizontal="left"/>
    </xf>
    <xf numFmtId="0" fontId="54" fillId="0" borderId="17" xfId="0" applyFont="1" applyBorder="1"/>
    <xf numFmtId="0" fontId="23" fillId="0" borderId="17" xfId="0" applyFont="1" applyBorder="1"/>
    <xf numFmtId="0" fontId="54" fillId="0" borderId="17" xfId="0" applyFont="1" applyBorder="1" applyAlignment="1">
      <alignment horizontal="left" vertical="center"/>
    </xf>
    <xf numFmtId="0" fontId="58" fillId="6" borderId="14" xfId="0" applyFont="1" applyFill="1" applyBorder="1" applyAlignment="1">
      <alignment vertical="center" wrapText="1"/>
    </xf>
    <xf numFmtId="0" fontId="58" fillId="6" borderId="88" xfId="0" applyFont="1" applyFill="1" applyBorder="1" applyAlignment="1">
      <alignment vertical="center" wrapText="1"/>
    </xf>
    <xf numFmtId="0" fontId="58" fillId="6" borderId="14" xfId="0" applyFont="1" applyFill="1" applyBorder="1" applyAlignment="1">
      <alignment horizontal="center" vertical="center" wrapText="1"/>
    </xf>
    <xf numFmtId="0" fontId="58" fillId="6" borderId="8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24" fillId="7" borderId="46" xfId="0" applyFont="1" applyFill="1" applyBorder="1" applyAlignment="1">
      <alignment horizontal="center" vertical="center"/>
    </xf>
    <xf numFmtId="0" fontId="24" fillId="7" borderId="59" xfId="0" applyFont="1" applyFill="1" applyBorder="1" applyAlignment="1">
      <alignment horizontal="center" vertical="center"/>
    </xf>
  </cellXfs>
  <cellStyles count="4">
    <cellStyle name="Normálna" xfId="0" builtinId="0"/>
    <cellStyle name="Normálne 3" xfId="1" xr:uid="{00000000-0005-0000-0000-000001000000}"/>
    <cellStyle name="Percentá" xfId="2" builtinId="5"/>
    <cellStyle name="UPJŠ" xfId="3" xr:uid="{00000000-0005-0000-0000-000003000000}"/>
  </cellStyles>
  <dxfs count="0"/>
  <tableStyles count="0" defaultTableStyle="TableStyleMedium2" defaultPivotStyle="PivotStyleLight16"/>
  <colors>
    <mruColors>
      <color rgb="FFC19152"/>
      <color rgb="FF0A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'4d) Podiel zahr. štud. I'!$A$30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'4d) Podiel zahr. štud. I'!$B$27:$F$27</c:f>
              <c:numCache>
                <c:formatCode>General</c:formatCode>
                <c:ptCount val="5"/>
              </c:numCache>
            </c:numRef>
          </c:cat>
          <c:val>
            <c:numRef>
              <c:f>'4d) Podiel zahr. štud. I'!$B$30:$F$30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D-4A67-BBC9-28EDB5A2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869887"/>
        <c:axId val="652867807"/>
      </c:lineChart>
      <c:catAx>
        <c:axId val="65286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52867807"/>
        <c:crosses val="autoZero"/>
        <c:auto val="1"/>
        <c:lblAlgn val="ctr"/>
        <c:lblOffset val="100"/>
        <c:noMultiLvlLbl val="0"/>
      </c:catAx>
      <c:valAx>
        <c:axId val="65286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5286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'[1]3.3.d'!$A$24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'[1]3.3.d'!$B$21:$F$21</c:f>
              <c:strCache>
                <c:ptCount val="5"/>
                <c:pt idx="0">
                  <c:v>2017/2018</c:v>
                </c:pt>
              </c:strCache>
            </c:strRef>
          </c:cat>
          <c:val>
            <c:numRef>
              <c:f>'[1]3.3.d'!$B$24:$F$24</c:f>
              <c:numCache>
                <c:formatCode>General</c:formatCode>
                <c:ptCount val="5"/>
                <c:pt idx="0">
                  <c:v>0.21668614845119813</c:v>
                </c:pt>
                <c:pt idx="1">
                  <c:v>0.22233851674641147</c:v>
                </c:pt>
                <c:pt idx="2">
                  <c:v>0.24585718589936728</c:v>
                </c:pt>
                <c:pt idx="3">
                  <c:v>0.24067300658376006</c:v>
                </c:pt>
                <c:pt idx="4">
                  <c:v>0.25507900677200901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F-9748-9A6B-F5235C98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869887"/>
        <c:axId val="652867807"/>
      </c:lineChart>
      <c:catAx>
        <c:axId val="65286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52867807"/>
        <c:crosses val="autoZero"/>
        <c:auto val="1"/>
        <c:lblAlgn val="ctr"/>
        <c:lblOffset val="100"/>
        <c:noMultiLvlLbl val="0"/>
      </c:catAx>
      <c:valAx>
        <c:axId val="65286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5286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31</xdr:row>
      <xdr:rowOff>61912</xdr:rowOff>
    </xdr:from>
    <xdr:to>
      <xdr:col>7</xdr:col>
      <xdr:colOff>504825</xdr:colOff>
      <xdr:row>44</xdr:row>
      <xdr:rowOff>185737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3A1476A-EF08-A258-8993-7102C96DF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25</xdr:row>
      <xdr:rowOff>61912</xdr:rowOff>
    </xdr:from>
    <xdr:to>
      <xdr:col>7</xdr:col>
      <xdr:colOff>504825</xdr:colOff>
      <xdr:row>38</xdr:row>
      <xdr:rowOff>185737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27462731-B241-A94E-A96F-AADF010C6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ok\Downloads\indika&#769;tory%202021_2022%20bez%203%20stup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3.d"/>
      <sheetName val="Sheet1"/>
      <sheetName val="1.3.a)počet šp_vývoj"/>
      <sheetName val="1.3b) Podiel neotvorených šp"/>
      <sheetName val="1.3c) p.ponúkaných šp v aj"/>
      <sheetName val="1.3 d) podiel neotvoren šp aj"/>
      <sheetName val="1.3.e"/>
      <sheetName val="1.3.f"/>
      <sheetName val="1.3.g"/>
      <sheetName val="1.3.h"/>
      <sheetName val="2.3.a) pomer počtu uč a št"/>
      <sheetName val="2.3.b)záverečné práce"/>
      <sheetName val="2.3.d) podie vyslaných št Erasm"/>
      <sheetName val="Hárok15"/>
      <sheetName val="2.3.f) počet prijatých št. Ersm"/>
      <sheetName val="2.3.g rozsah podpory Unipoc"/>
      <sheetName val="2.3.h) podpora št"/>
      <sheetName val="3.3.a"/>
      <sheetName val="3.3.b"/>
      <sheetName val="3.3.c"/>
      <sheetName val="3.3.e"/>
      <sheetName val="3.3.f)podiel NDŠ"/>
      <sheetName val="3.3.hi)pdvody, disc.konania"/>
      <sheetName val="3.3 j)"/>
      <sheetName val="4.2.a) počet učiteľov 5 r."/>
      <sheetName val="4.2.b)p.učite aj s VKS"/>
      <sheetName val="4.2.c) počet uč. VSK"/>
      <sheetName val="4.2.d) podiel uč bez PhD."/>
      <sheetName val="Ďalšie indikátory"/>
    </sheetNames>
    <sheetDataSet>
      <sheetData sheetId="0">
        <row r="21">
          <cell r="B21" t="str">
            <v>2017/2018</v>
          </cell>
        </row>
        <row r="24">
          <cell r="B24">
            <v>0.21668614845119813</v>
          </cell>
          <cell r="C24">
            <v>0.22233851674641147</v>
          </cell>
          <cell r="D24">
            <v>0.24585718589936728</v>
          </cell>
          <cell r="E24">
            <v>0.24067300658376006</v>
          </cell>
          <cell r="F24">
            <v>0.25507900677200901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workbookViewId="0">
      <selection activeCell="K14" sqref="K14"/>
    </sheetView>
  </sheetViews>
  <sheetFormatPr defaultColWidth="8.85546875" defaultRowHeight="15" x14ac:dyDescent="0.25"/>
  <cols>
    <col min="2" max="7" width="9.140625" customWidth="1"/>
  </cols>
  <sheetData>
    <row r="1" spans="1:13" ht="12" customHeight="1" x14ac:dyDescent="0.25">
      <c r="A1" s="536" t="s">
        <v>358</v>
      </c>
      <c r="B1" s="536"/>
      <c r="C1" s="536"/>
      <c r="D1" s="536"/>
      <c r="E1" s="536"/>
      <c r="F1" s="536"/>
      <c r="G1" s="536"/>
    </row>
    <row r="2" spans="1:13" ht="12" customHeight="1" thickBot="1" x14ac:dyDescent="0.3">
      <c r="A2" s="183"/>
      <c r="B2" s="183"/>
      <c r="C2" s="183"/>
      <c r="D2" s="183"/>
      <c r="E2" s="183"/>
      <c r="F2" s="183"/>
      <c r="G2" s="183"/>
    </row>
    <row r="3" spans="1:13" ht="12" customHeight="1" x14ac:dyDescent="0.25">
      <c r="A3" s="533" t="s">
        <v>76</v>
      </c>
      <c r="B3" s="538" t="s">
        <v>357</v>
      </c>
      <c r="C3" s="540" t="s">
        <v>359</v>
      </c>
      <c r="D3" s="541"/>
      <c r="E3" s="541" t="s">
        <v>360</v>
      </c>
      <c r="F3" s="541"/>
      <c r="G3" s="184" t="s">
        <v>40</v>
      </c>
    </row>
    <row r="4" spans="1:13" ht="12" customHeight="1" thickBot="1" x14ac:dyDescent="0.3">
      <c r="A4" s="537"/>
      <c r="B4" s="539"/>
      <c r="C4" s="185" t="s">
        <v>361</v>
      </c>
      <c r="D4" s="186" t="s">
        <v>362</v>
      </c>
      <c r="E4" s="186" t="s">
        <v>361</v>
      </c>
      <c r="F4" s="186" t="s">
        <v>362</v>
      </c>
      <c r="G4" s="187" t="s">
        <v>40</v>
      </c>
    </row>
    <row r="5" spans="1:13" ht="12" customHeight="1" x14ac:dyDescent="0.25">
      <c r="A5" s="530" t="s">
        <v>7</v>
      </c>
      <c r="B5" s="188" t="s">
        <v>74</v>
      </c>
      <c r="C5" s="189">
        <v>17</v>
      </c>
      <c r="D5" s="190">
        <v>126</v>
      </c>
      <c r="E5" s="190">
        <v>0</v>
      </c>
      <c r="F5" s="190">
        <v>0</v>
      </c>
      <c r="G5" s="191">
        <v>143</v>
      </c>
    </row>
    <row r="6" spans="1:13" ht="12" customHeight="1" x14ac:dyDescent="0.25">
      <c r="A6" s="531"/>
      <c r="B6" s="192" t="s">
        <v>319</v>
      </c>
      <c r="C6" s="193">
        <v>1183</v>
      </c>
      <c r="D6" s="194">
        <v>1882</v>
      </c>
      <c r="E6" s="194">
        <v>0</v>
      </c>
      <c r="F6" s="194">
        <v>0</v>
      </c>
      <c r="G6" s="195">
        <v>3065</v>
      </c>
      <c r="M6" s="182"/>
    </row>
    <row r="7" spans="1:13" ht="12" customHeight="1" x14ac:dyDescent="0.25">
      <c r="A7" s="531"/>
      <c r="B7" s="192" t="s">
        <v>320</v>
      </c>
      <c r="C7" s="193">
        <v>5</v>
      </c>
      <c r="D7" s="194">
        <v>35</v>
      </c>
      <c r="E7" s="194">
        <v>0</v>
      </c>
      <c r="F7" s="194">
        <v>0</v>
      </c>
      <c r="G7" s="195">
        <v>40</v>
      </c>
    </row>
    <row r="8" spans="1:13" ht="12" customHeight="1" thickBot="1" x14ac:dyDescent="0.3">
      <c r="A8" s="532"/>
      <c r="B8" s="196" t="s">
        <v>40</v>
      </c>
      <c r="C8" s="197">
        <v>1205</v>
      </c>
      <c r="D8" s="198">
        <v>2043</v>
      </c>
      <c r="E8" s="198">
        <v>0</v>
      </c>
      <c r="F8" s="198">
        <v>0</v>
      </c>
      <c r="G8" s="199">
        <v>3248</v>
      </c>
    </row>
    <row r="9" spans="1:13" ht="12" customHeight="1" x14ac:dyDescent="0.25">
      <c r="A9" s="530" t="s">
        <v>8</v>
      </c>
      <c r="B9" s="188" t="s">
        <v>74</v>
      </c>
      <c r="C9" s="189">
        <v>169</v>
      </c>
      <c r="D9" s="190">
        <v>346</v>
      </c>
      <c r="E9" s="190">
        <v>1</v>
      </c>
      <c r="F9" s="190">
        <v>0</v>
      </c>
      <c r="G9" s="191">
        <v>516</v>
      </c>
    </row>
    <row r="10" spans="1:13" ht="12" customHeight="1" x14ac:dyDescent="0.25">
      <c r="A10" s="531"/>
      <c r="B10" s="192" t="s">
        <v>320</v>
      </c>
      <c r="C10" s="193">
        <v>85</v>
      </c>
      <c r="D10" s="194">
        <v>182</v>
      </c>
      <c r="E10" s="194">
        <v>0</v>
      </c>
      <c r="F10" s="194">
        <v>0</v>
      </c>
      <c r="G10" s="195">
        <v>267</v>
      </c>
    </row>
    <row r="11" spans="1:13" ht="12" customHeight="1" thickBot="1" x14ac:dyDescent="0.3">
      <c r="A11" s="532"/>
      <c r="B11" s="196" t="s">
        <v>40</v>
      </c>
      <c r="C11" s="197">
        <v>254</v>
      </c>
      <c r="D11" s="198">
        <v>528</v>
      </c>
      <c r="E11" s="198">
        <v>1</v>
      </c>
      <c r="F11" s="198">
        <v>0</v>
      </c>
      <c r="G11" s="199">
        <v>783</v>
      </c>
    </row>
    <row r="12" spans="1:13" ht="12" customHeight="1" x14ac:dyDescent="0.25">
      <c r="A12" s="530" t="s">
        <v>52</v>
      </c>
      <c r="B12" s="188" t="s">
        <v>74</v>
      </c>
      <c r="C12" s="189">
        <v>166</v>
      </c>
      <c r="D12" s="190">
        <v>319</v>
      </c>
      <c r="E12" s="190">
        <v>72</v>
      </c>
      <c r="F12" s="190">
        <v>123</v>
      </c>
      <c r="G12" s="191">
        <v>680</v>
      </c>
    </row>
    <row r="13" spans="1:13" ht="12" customHeight="1" x14ac:dyDescent="0.25">
      <c r="A13" s="531"/>
      <c r="B13" s="192" t="s">
        <v>320</v>
      </c>
      <c r="C13" s="193">
        <v>70</v>
      </c>
      <c r="D13" s="194">
        <v>153</v>
      </c>
      <c r="E13" s="194">
        <v>28</v>
      </c>
      <c r="F13" s="194">
        <v>32</v>
      </c>
      <c r="G13" s="195">
        <v>283</v>
      </c>
    </row>
    <row r="14" spans="1:13" ht="12" customHeight="1" thickBot="1" x14ac:dyDescent="0.3">
      <c r="A14" s="532"/>
      <c r="B14" s="196" t="s">
        <v>40</v>
      </c>
      <c r="C14" s="197">
        <v>236</v>
      </c>
      <c r="D14" s="198">
        <v>472</v>
      </c>
      <c r="E14" s="198">
        <v>100</v>
      </c>
      <c r="F14" s="198">
        <v>155</v>
      </c>
      <c r="G14" s="199">
        <v>963</v>
      </c>
    </row>
    <row r="15" spans="1:13" ht="12" customHeight="1" x14ac:dyDescent="0.25">
      <c r="A15" s="530" t="s">
        <v>10</v>
      </c>
      <c r="B15" s="188" t="s">
        <v>74</v>
      </c>
      <c r="C15" s="189">
        <v>153</v>
      </c>
      <c r="D15" s="190">
        <v>296</v>
      </c>
      <c r="E15" s="190">
        <v>27</v>
      </c>
      <c r="F15" s="190">
        <v>59</v>
      </c>
      <c r="G15" s="191">
        <v>535</v>
      </c>
    </row>
    <row r="16" spans="1:13" ht="12" customHeight="1" x14ac:dyDescent="0.25">
      <c r="A16" s="531"/>
      <c r="B16" s="192" t="s">
        <v>320</v>
      </c>
      <c r="C16" s="193">
        <v>27</v>
      </c>
      <c r="D16" s="194">
        <v>120</v>
      </c>
      <c r="E16" s="194">
        <v>11</v>
      </c>
      <c r="F16" s="194">
        <v>27</v>
      </c>
      <c r="G16" s="195">
        <v>185</v>
      </c>
    </row>
    <row r="17" spans="1:7" ht="12" customHeight="1" thickBot="1" x14ac:dyDescent="0.3">
      <c r="A17" s="532"/>
      <c r="B17" s="196" t="s">
        <v>40</v>
      </c>
      <c r="C17" s="197">
        <v>180</v>
      </c>
      <c r="D17" s="198">
        <v>416</v>
      </c>
      <c r="E17" s="198">
        <v>38</v>
      </c>
      <c r="F17" s="198">
        <v>86</v>
      </c>
      <c r="G17" s="199">
        <v>720</v>
      </c>
    </row>
    <row r="18" spans="1:7" ht="12" customHeight="1" x14ac:dyDescent="0.25">
      <c r="A18" s="530" t="s">
        <v>11</v>
      </c>
      <c r="B18" s="188" t="s">
        <v>74</v>
      </c>
      <c r="C18" s="189">
        <v>222</v>
      </c>
      <c r="D18" s="190">
        <v>787</v>
      </c>
      <c r="E18" s="190">
        <v>14</v>
      </c>
      <c r="F18" s="190">
        <v>28</v>
      </c>
      <c r="G18" s="191">
        <v>1051</v>
      </c>
    </row>
    <row r="19" spans="1:7" ht="12" customHeight="1" x14ac:dyDescent="0.25">
      <c r="A19" s="531"/>
      <c r="B19" s="192" t="s">
        <v>320</v>
      </c>
      <c r="C19" s="193">
        <v>69</v>
      </c>
      <c r="D19" s="194">
        <v>266</v>
      </c>
      <c r="E19" s="194">
        <v>7</v>
      </c>
      <c r="F19" s="194">
        <v>15</v>
      </c>
      <c r="G19" s="195">
        <v>357</v>
      </c>
    </row>
    <row r="20" spans="1:7" ht="12" customHeight="1" thickBot="1" x14ac:dyDescent="0.3">
      <c r="A20" s="532"/>
      <c r="B20" s="196" t="s">
        <v>40</v>
      </c>
      <c r="C20" s="197">
        <v>291</v>
      </c>
      <c r="D20" s="198">
        <v>1053</v>
      </c>
      <c r="E20" s="198">
        <v>21</v>
      </c>
      <c r="F20" s="198">
        <v>43</v>
      </c>
      <c r="G20" s="199">
        <v>1408</v>
      </c>
    </row>
    <row r="21" spans="1:7" ht="12" customHeight="1" x14ac:dyDescent="0.25">
      <c r="A21" s="530" t="s">
        <v>12</v>
      </c>
      <c r="B21" s="188" t="s">
        <v>74</v>
      </c>
      <c r="C21" s="189">
        <v>60</v>
      </c>
      <c r="D21" s="190">
        <v>30</v>
      </c>
      <c r="E21" s="190">
        <v>0</v>
      </c>
      <c r="F21" s="190">
        <v>0</v>
      </c>
      <c r="G21" s="191">
        <v>90</v>
      </c>
    </row>
    <row r="22" spans="1:7" ht="12" customHeight="1" thickBot="1" x14ac:dyDescent="0.3">
      <c r="A22" s="532"/>
      <c r="B22" s="196" t="s">
        <v>40</v>
      </c>
      <c r="C22" s="197">
        <v>60</v>
      </c>
      <c r="D22" s="198">
        <v>30</v>
      </c>
      <c r="E22" s="198">
        <v>0</v>
      </c>
      <c r="F22" s="198">
        <v>0</v>
      </c>
      <c r="G22" s="199">
        <v>90</v>
      </c>
    </row>
    <row r="23" spans="1:7" ht="12" customHeight="1" x14ac:dyDescent="0.25">
      <c r="A23" s="533" t="s">
        <v>14</v>
      </c>
      <c r="B23" s="487" t="s">
        <v>74</v>
      </c>
      <c r="C23" s="488">
        <f>C5+C9+C12+C15+C18+C21</f>
        <v>787</v>
      </c>
      <c r="D23" s="489">
        <f t="shared" ref="D23:G23" si="0">D5+D9+D12+D15+D18+D21</f>
        <v>1904</v>
      </c>
      <c r="E23" s="489">
        <f t="shared" si="0"/>
        <v>114</v>
      </c>
      <c r="F23" s="489">
        <f t="shared" si="0"/>
        <v>210</v>
      </c>
      <c r="G23" s="490">
        <f t="shared" si="0"/>
        <v>3015</v>
      </c>
    </row>
    <row r="24" spans="1:7" ht="12" customHeight="1" x14ac:dyDescent="0.25">
      <c r="A24" s="534"/>
      <c r="B24" s="491" t="s">
        <v>319</v>
      </c>
      <c r="C24" s="492">
        <f>C6</f>
        <v>1183</v>
      </c>
      <c r="D24" s="493">
        <f t="shared" ref="D24:G24" si="1">D6</f>
        <v>1882</v>
      </c>
      <c r="E24" s="493">
        <f t="shared" si="1"/>
        <v>0</v>
      </c>
      <c r="F24" s="493">
        <f t="shared" si="1"/>
        <v>0</v>
      </c>
      <c r="G24" s="494">
        <f t="shared" si="1"/>
        <v>3065</v>
      </c>
    </row>
    <row r="25" spans="1:7" ht="12" customHeight="1" x14ac:dyDescent="0.25">
      <c r="A25" s="534"/>
      <c r="B25" s="491" t="s">
        <v>320</v>
      </c>
      <c r="C25" s="492">
        <f>C7+C10+C13+C16+C19</f>
        <v>256</v>
      </c>
      <c r="D25" s="493">
        <f t="shared" ref="D25:G25" si="2">D7+D10+D13+D16+D19</f>
        <v>756</v>
      </c>
      <c r="E25" s="493">
        <f t="shared" si="2"/>
        <v>46</v>
      </c>
      <c r="F25" s="493">
        <f t="shared" si="2"/>
        <v>74</v>
      </c>
      <c r="G25" s="494">
        <f t="shared" si="2"/>
        <v>1132</v>
      </c>
    </row>
    <row r="26" spans="1:7" ht="12" customHeight="1" thickBot="1" x14ac:dyDescent="0.3">
      <c r="A26" s="535"/>
      <c r="B26" s="495" t="s">
        <v>40</v>
      </c>
      <c r="C26" s="496">
        <v>2226</v>
      </c>
      <c r="D26" s="497">
        <v>4542</v>
      </c>
      <c r="E26" s="497">
        <v>160</v>
      </c>
      <c r="F26" s="497">
        <v>284</v>
      </c>
      <c r="G26" s="498">
        <v>7212</v>
      </c>
    </row>
  </sheetData>
  <mergeCells count="12">
    <mergeCell ref="A9:A11"/>
    <mergeCell ref="A1:G1"/>
    <mergeCell ref="A3:A4"/>
    <mergeCell ref="B3:B4"/>
    <mergeCell ref="C3:D3"/>
    <mergeCell ref="E3:F3"/>
    <mergeCell ref="A5:A8"/>
    <mergeCell ref="A12:A14"/>
    <mergeCell ref="A15:A17"/>
    <mergeCell ref="A18:A20"/>
    <mergeCell ref="A21:A22"/>
    <mergeCell ref="A23:A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0"/>
  <sheetViews>
    <sheetView zoomScaleNormal="100" workbookViewId="0">
      <selection activeCell="D23" sqref="D23"/>
    </sheetView>
  </sheetViews>
  <sheetFormatPr defaultColWidth="8.85546875" defaultRowHeight="15" x14ac:dyDescent="0.25"/>
  <cols>
    <col min="1" max="1" width="22" style="42" customWidth="1"/>
    <col min="2" max="9" width="8.7109375" style="42" customWidth="1"/>
    <col min="10" max="16384" width="8.85546875" style="42"/>
  </cols>
  <sheetData>
    <row r="2" spans="1:11" s="53" customFormat="1" ht="15.75" thickBot="1" x14ac:dyDescent="0.3">
      <c r="A2" s="591" t="s">
        <v>380</v>
      </c>
      <c r="B2" s="591"/>
      <c r="C2" s="591"/>
      <c r="D2" s="591"/>
      <c r="E2" s="591"/>
      <c r="F2" s="591"/>
      <c r="G2" s="591"/>
      <c r="H2" s="591"/>
      <c r="I2" s="591"/>
      <c r="J2" s="591"/>
    </row>
    <row r="3" spans="1:11" ht="15.75" thickBot="1" x14ac:dyDescent="0.3">
      <c r="A3" s="395"/>
      <c r="B3" s="396"/>
      <c r="C3" s="396"/>
      <c r="D3" s="396"/>
      <c r="E3" s="396"/>
      <c r="F3" s="396"/>
      <c r="G3" s="396"/>
      <c r="H3" s="396"/>
      <c r="I3" s="396"/>
      <c r="J3" s="395"/>
      <c r="K3" s="384"/>
    </row>
    <row r="4" spans="1:11" ht="15.75" thickBot="1" x14ac:dyDescent="0.3">
      <c r="A4" s="585" t="s">
        <v>20</v>
      </c>
      <c r="B4" s="587" t="s">
        <v>21</v>
      </c>
      <c r="C4" s="588"/>
      <c r="D4" s="588"/>
      <c r="E4" s="588"/>
      <c r="F4" s="588"/>
      <c r="G4" s="588"/>
      <c r="H4" s="588"/>
      <c r="I4" s="588"/>
      <c r="J4" s="589" t="s">
        <v>333</v>
      </c>
    </row>
    <row r="5" spans="1:11" ht="15.75" thickBot="1" x14ac:dyDescent="0.3">
      <c r="A5" s="586"/>
      <c r="B5" s="372" t="s">
        <v>7</v>
      </c>
      <c r="C5" s="372" t="s">
        <v>8</v>
      </c>
      <c r="D5" s="372" t="s">
        <v>9</v>
      </c>
      <c r="E5" s="372" t="s">
        <v>10</v>
      </c>
      <c r="F5" s="372" t="s">
        <v>11</v>
      </c>
      <c r="G5" s="376" t="s">
        <v>12</v>
      </c>
      <c r="H5" s="373" t="s">
        <v>22</v>
      </c>
      <c r="I5" s="373" t="s">
        <v>23</v>
      </c>
      <c r="J5" s="590"/>
    </row>
    <row r="6" spans="1:11" ht="16.5" thickTop="1" thickBot="1" x14ac:dyDescent="0.3">
      <c r="A6" s="101" t="s">
        <v>24</v>
      </c>
      <c r="B6" s="102">
        <v>44</v>
      </c>
      <c r="C6" s="102">
        <v>30</v>
      </c>
      <c r="D6" s="103">
        <v>7</v>
      </c>
      <c r="E6" s="102">
        <v>2</v>
      </c>
      <c r="F6" s="104">
        <v>21</v>
      </c>
      <c r="G6" s="105">
        <v>1</v>
      </c>
      <c r="H6" s="106">
        <v>1</v>
      </c>
      <c r="I6" s="107">
        <v>2</v>
      </c>
      <c r="J6" s="106">
        <f t="shared" ref="J6:J11" si="0">SUM(B6:I6)</f>
        <v>108</v>
      </c>
    </row>
    <row r="7" spans="1:11" ht="15.75" thickBot="1" x14ac:dyDescent="0.3">
      <c r="A7" s="101" t="s">
        <v>25</v>
      </c>
      <c r="B7" s="102">
        <v>55</v>
      </c>
      <c r="C7" s="102">
        <v>52</v>
      </c>
      <c r="D7" s="103">
        <v>20</v>
      </c>
      <c r="E7" s="102">
        <v>11</v>
      </c>
      <c r="F7" s="104">
        <v>37</v>
      </c>
      <c r="G7" s="105">
        <v>4</v>
      </c>
      <c r="H7" s="106">
        <v>0</v>
      </c>
      <c r="I7" s="107">
        <v>0</v>
      </c>
      <c r="J7" s="106">
        <f t="shared" si="0"/>
        <v>179</v>
      </c>
    </row>
    <row r="8" spans="1:11" ht="31.5" customHeight="1" thickBot="1" x14ac:dyDescent="0.3">
      <c r="A8" s="397" t="s">
        <v>369</v>
      </c>
      <c r="B8" s="102">
        <v>198</v>
      </c>
      <c r="C8" s="102">
        <v>60</v>
      </c>
      <c r="D8" s="103">
        <v>22</v>
      </c>
      <c r="E8" s="102">
        <v>18</v>
      </c>
      <c r="F8" s="104">
        <v>49</v>
      </c>
      <c r="G8" s="105">
        <v>6</v>
      </c>
      <c r="H8" s="106">
        <v>0</v>
      </c>
      <c r="I8" s="107">
        <v>0</v>
      </c>
      <c r="J8" s="106">
        <f t="shared" si="0"/>
        <v>353</v>
      </c>
    </row>
    <row r="9" spans="1:11" ht="31.5" customHeight="1" thickBot="1" x14ac:dyDescent="0.3">
      <c r="A9" s="397" t="s">
        <v>368</v>
      </c>
      <c r="B9" s="102">
        <v>9</v>
      </c>
      <c r="C9" s="102">
        <v>3</v>
      </c>
      <c r="D9" s="103">
        <v>1</v>
      </c>
      <c r="E9" s="102">
        <v>0</v>
      </c>
      <c r="F9" s="104">
        <v>0</v>
      </c>
      <c r="G9" s="105">
        <v>0</v>
      </c>
      <c r="H9" s="106">
        <v>0</v>
      </c>
      <c r="I9" s="107">
        <v>0</v>
      </c>
      <c r="J9" s="106">
        <f t="shared" si="0"/>
        <v>13</v>
      </c>
    </row>
    <row r="10" spans="1:11" s="45" customFormat="1" ht="15.75" thickBot="1" x14ac:dyDescent="0.3">
      <c r="A10" s="101" t="s">
        <v>28</v>
      </c>
      <c r="B10" s="102">
        <v>69</v>
      </c>
      <c r="C10" s="102">
        <v>0</v>
      </c>
      <c r="D10" s="103">
        <v>3</v>
      </c>
      <c r="E10" s="102">
        <v>0</v>
      </c>
      <c r="F10" s="104">
        <v>5</v>
      </c>
      <c r="G10" s="105">
        <v>1</v>
      </c>
      <c r="H10" s="106">
        <v>0</v>
      </c>
      <c r="I10" s="107">
        <v>0</v>
      </c>
      <c r="J10" s="106">
        <f t="shared" si="0"/>
        <v>78</v>
      </c>
    </row>
    <row r="11" spans="1:11" s="63" customFormat="1" ht="15.75" thickBot="1" x14ac:dyDescent="0.3">
      <c r="A11" s="108" t="s">
        <v>29</v>
      </c>
      <c r="B11" s="109">
        <v>18</v>
      </c>
      <c r="C11" s="109">
        <v>1</v>
      </c>
      <c r="D11" s="110">
        <v>0</v>
      </c>
      <c r="E11" s="109">
        <v>0</v>
      </c>
      <c r="F11" s="111">
        <v>11</v>
      </c>
      <c r="G11" s="112">
        <v>2</v>
      </c>
      <c r="H11" s="113">
        <v>0</v>
      </c>
      <c r="I11" s="114">
        <v>0</v>
      </c>
      <c r="J11" s="113">
        <f t="shared" si="0"/>
        <v>32</v>
      </c>
    </row>
    <row r="12" spans="1:11" s="115" customFormat="1" x14ac:dyDescent="0.25">
      <c r="A12" s="266" t="s">
        <v>338</v>
      </c>
      <c r="B12" s="267">
        <f t="shared" ref="B12:J12" si="1">SUM(B6:B11)</f>
        <v>393</v>
      </c>
      <c r="C12" s="267">
        <f t="shared" si="1"/>
        <v>146</v>
      </c>
      <c r="D12" s="267">
        <f t="shared" si="1"/>
        <v>53</v>
      </c>
      <c r="E12" s="267">
        <f t="shared" si="1"/>
        <v>31</v>
      </c>
      <c r="F12" s="267">
        <f t="shared" si="1"/>
        <v>123</v>
      </c>
      <c r="G12" s="267">
        <f t="shared" si="1"/>
        <v>14</v>
      </c>
      <c r="H12" s="267">
        <f t="shared" si="1"/>
        <v>1</v>
      </c>
      <c r="I12" s="267">
        <f t="shared" si="1"/>
        <v>2</v>
      </c>
      <c r="J12" s="262">
        <f t="shared" si="1"/>
        <v>763</v>
      </c>
    </row>
    <row r="13" spans="1:11" x14ac:dyDescent="0.25">
      <c r="A13" s="374" t="s">
        <v>334</v>
      </c>
      <c r="B13" s="279">
        <v>3294</v>
      </c>
      <c r="C13" s="279">
        <v>917</v>
      </c>
      <c r="D13" s="279">
        <v>1020</v>
      </c>
      <c r="E13" s="279">
        <v>702</v>
      </c>
      <c r="F13" s="279">
        <v>1464</v>
      </c>
      <c r="G13" s="279">
        <v>85</v>
      </c>
      <c r="H13" s="279"/>
      <c r="I13" s="279"/>
      <c r="J13" s="375">
        <v>7482</v>
      </c>
    </row>
    <row r="14" spans="1:11" ht="15.75" thickBot="1" x14ac:dyDescent="0.3">
      <c r="A14" s="377" t="s">
        <v>339</v>
      </c>
      <c r="B14" s="378" t="s">
        <v>340</v>
      </c>
      <c r="C14" s="378" t="s">
        <v>341</v>
      </c>
      <c r="D14" s="378" t="s">
        <v>342</v>
      </c>
      <c r="E14" s="378" t="s">
        <v>343</v>
      </c>
      <c r="F14" s="378" t="s">
        <v>344</v>
      </c>
      <c r="G14" s="378" t="s">
        <v>345</v>
      </c>
      <c r="H14" s="378"/>
      <c r="I14" s="378"/>
      <c r="J14" s="379" t="s">
        <v>346</v>
      </c>
    </row>
    <row r="15" spans="1:1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1" x14ac:dyDescent="0.25">
      <c r="A16" s="455" t="s">
        <v>335</v>
      </c>
      <c r="B16" s="47"/>
      <c r="C16" s="45"/>
      <c r="D16" s="45"/>
      <c r="E16" s="45"/>
      <c r="F16" s="45"/>
      <c r="G16" s="45"/>
      <c r="H16" s="45"/>
      <c r="I16" s="45"/>
      <c r="J16" s="45"/>
    </row>
    <row r="17" spans="1:10" x14ac:dyDescent="0.25">
      <c r="A17" s="455" t="s">
        <v>336</v>
      </c>
      <c r="B17" s="47"/>
      <c r="C17" s="45"/>
      <c r="D17" s="45"/>
      <c r="E17" s="45"/>
      <c r="F17" s="45"/>
      <c r="G17" s="45"/>
      <c r="H17" s="45"/>
      <c r="I17" s="45"/>
      <c r="J17" s="45"/>
    </row>
    <row r="18" spans="1:10" x14ac:dyDescent="0.25">
      <c r="A18" s="455" t="s">
        <v>337</v>
      </c>
      <c r="B18" s="47"/>
      <c r="C18" s="45"/>
      <c r="D18" s="45"/>
      <c r="E18" s="45"/>
      <c r="F18" s="45"/>
      <c r="G18" s="45"/>
      <c r="H18" s="45"/>
      <c r="I18" s="45"/>
      <c r="J18" s="45"/>
    </row>
    <row r="20" spans="1:10" x14ac:dyDescent="0.25">
      <c r="A20" s="116"/>
    </row>
  </sheetData>
  <mergeCells count="4">
    <mergeCell ref="A4:A5"/>
    <mergeCell ref="B4:I4"/>
    <mergeCell ref="J4:J5"/>
    <mergeCell ref="A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6"/>
  <sheetViews>
    <sheetView zoomScaleNormal="100" workbookViewId="0">
      <selection activeCell="J7" sqref="J7"/>
    </sheetView>
  </sheetViews>
  <sheetFormatPr defaultColWidth="8.85546875" defaultRowHeight="15" x14ac:dyDescent="0.25"/>
  <cols>
    <col min="1" max="1" width="20" style="117" customWidth="1"/>
    <col min="2" max="2" width="4.5703125" style="117" customWidth="1"/>
    <col min="3" max="3" width="8" style="117" customWidth="1"/>
    <col min="4" max="4" width="9.5703125" style="117" customWidth="1"/>
    <col min="5" max="5" width="22.7109375" style="117" customWidth="1"/>
    <col min="6" max="6" width="20.28515625" style="117" hidden="1" customWidth="1"/>
    <col min="7" max="7" width="6.140625" style="117" customWidth="1"/>
    <col min="8" max="8" width="12.7109375" style="117" customWidth="1"/>
    <col min="9" max="9" width="6.85546875" style="117" customWidth="1"/>
    <col min="10" max="10" width="12.85546875" style="117" customWidth="1"/>
    <col min="11" max="11" width="5.5703125" style="117" customWidth="1"/>
    <col min="12" max="16384" width="8.85546875" style="117"/>
  </cols>
  <sheetData>
    <row r="2" spans="1:11" ht="14.45" customHeight="1" x14ac:dyDescent="0.25">
      <c r="A2" s="592" t="s">
        <v>378</v>
      </c>
      <c r="B2" s="592"/>
      <c r="C2" s="592"/>
      <c r="D2" s="592"/>
      <c r="E2" s="592"/>
      <c r="F2" s="592"/>
      <c r="G2" s="448"/>
      <c r="H2" s="448"/>
      <c r="I2" s="448"/>
      <c r="J2" s="448"/>
      <c r="K2" s="448"/>
    </row>
    <row r="3" spans="1:11" ht="15.75" thickBot="1" x14ac:dyDescent="0.3">
      <c r="A3" s="398"/>
      <c r="B3" s="442"/>
      <c r="C3" s="442"/>
      <c r="D3" s="442"/>
      <c r="E3" s="442"/>
      <c r="F3" s="442"/>
      <c r="G3" s="442"/>
      <c r="H3" s="442"/>
      <c r="I3" s="442"/>
      <c r="J3" s="442"/>
      <c r="K3" s="442"/>
    </row>
    <row r="4" spans="1:11" x14ac:dyDescent="0.25">
      <c r="A4" s="450" t="s">
        <v>95</v>
      </c>
      <c r="B4" s="443"/>
      <c r="C4" s="444">
        <v>1452</v>
      </c>
    </row>
    <row r="5" spans="1:11" x14ac:dyDescent="0.25">
      <c r="A5" s="451" t="s">
        <v>96</v>
      </c>
      <c r="B5" s="119"/>
      <c r="C5" s="445">
        <v>2.5499999999999998</v>
      </c>
    </row>
    <row r="6" spans="1:11" ht="15.75" thickBot="1" x14ac:dyDescent="0.3">
      <c r="A6" s="452" t="s">
        <v>382</v>
      </c>
      <c r="B6" s="446"/>
      <c r="C6" s="447">
        <v>12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zoomScaleNormal="100" workbookViewId="0">
      <selection activeCell="C15" sqref="C15"/>
    </sheetView>
  </sheetViews>
  <sheetFormatPr defaultColWidth="8.85546875" defaultRowHeight="15" x14ac:dyDescent="0.25"/>
  <cols>
    <col min="1" max="1" width="36.5703125" style="53" customWidth="1"/>
    <col min="2" max="2" width="10.42578125" style="42" customWidth="1"/>
    <col min="3" max="3" width="9.42578125" style="42" customWidth="1"/>
    <col min="4" max="4" width="12" style="42" customWidth="1"/>
    <col min="5" max="5" width="9.140625" style="42" customWidth="1"/>
    <col min="6" max="6" width="11.42578125" style="42" customWidth="1"/>
    <col min="7" max="7" width="9.42578125" style="42" customWidth="1"/>
    <col min="8" max="8" width="12" style="42" customWidth="1"/>
    <col min="9" max="9" width="9.85546875" style="42" customWidth="1"/>
    <col min="10" max="10" width="11.85546875" style="42" customWidth="1"/>
    <col min="11" max="11" width="10.28515625" style="42" customWidth="1"/>
    <col min="12" max="15" width="9.140625" style="42"/>
    <col min="16" max="16384" width="8.85546875" style="42"/>
  </cols>
  <sheetData>
    <row r="1" spans="1:11" x14ac:dyDescent="0.25">
      <c r="A1" s="570" t="s">
        <v>379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</row>
    <row r="2" spans="1:11" ht="15.75" thickBot="1" x14ac:dyDescent="0.3">
      <c r="J2" s="45"/>
      <c r="K2" s="45"/>
    </row>
    <row r="3" spans="1:11" ht="27" customHeight="1" x14ac:dyDescent="0.25">
      <c r="A3" s="261" t="s">
        <v>21</v>
      </c>
      <c r="B3" s="216" t="s">
        <v>81</v>
      </c>
      <c r="C3" s="221" t="s">
        <v>77</v>
      </c>
      <c r="D3" s="216" t="s">
        <v>80</v>
      </c>
      <c r="E3" s="221" t="s">
        <v>77</v>
      </c>
      <c r="F3" s="216" t="s">
        <v>79</v>
      </c>
      <c r="G3" s="221" t="s">
        <v>77</v>
      </c>
      <c r="H3" s="216" t="s">
        <v>73</v>
      </c>
      <c r="I3" s="221" t="s">
        <v>77</v>
      </c>
      <c r="J3" s="216" t="s">
        <v>78</v>
      </c>
      <c r="K3" s="219" t="s">
        <v>77</v>
      </c>
    </row>
    <row r="4" spans="1:11" x14ac:dyDescent="0.25">
      <c r="A4" s="120" t="s">
        <v>7</v>
      </c>
      <c r="B4" s="67">
        <v>67</v>
      </c>
      <c r="C4" s="67">
        <v>2.2000000000000002</v>
      </c>
      <c r="D4" s="67">
        <v>93</v>
      </c>
      <c r="E4" s="67">
        <v>3</v>
      </c>
      <c r="F4" s="67">
        <v>43</v>
      </c>
      <c r="G4" s="67">
        <v>1.3</v>
      </c>
      <c r="H4" s="68">
        <v>15</v>
      </c>
      <c r="I4" s="67">
        <v>0.5</v>
      </c>
      <c r="J4" s="121">
        <v>59</v>
      </c>
      <c r="K4" s="96">
        <v>1.8</v>
      </c>
    </row>
    <row r="5" spans="1:11" x14ac:dyDescent="0.25">
      <c r="A5" s="120" t="s">
        <v>8</v>
      </c>
      <c r="B5" s="67">
        <v>40</v>
      </c>
      <c r="C5" s="67">
        <v>3.8</v>
      </c>
      <c r="D5" s="67">
        <v>16</v>
      </c>
      <c r="E5" s="67">
        <v>1.6</v>
      </c>
      <c r="F5" s="67">
        <v>16</v>
      </c>
      <c r="G5" s="67">
        <v>1.6</v>
      </c>
      <c r="H5" s="68">
        <v>8</v>
      </c>
      <c r="I5" s="67">
        <v>0.86</v>
      </c>
      <c r="J5" s="121">
        <v>57</v>
      </c>
      <c r="K5" s="96">
        <v>6.2</v>
      </c>
    </row>
    <row r="6" spans="1:11" x14ac:dyDescent="0.25">
      <c r="A6" s="120" t="s">
        <v>9</v>
      </c>
      <c r="B6" s="67">
        <v>25</v>
      </c>
      <c r="C6" s="67">
        <v>2.5</v>
      </c>
      <c r="D6" s="67">
        <v>19</v>
      </c>
      <c r="E6" s="67">
        <v>2</v>
      </c>
      <c r="F6" s="67">
        <v>14</v>
      </c>
      <c r="G6" s="67">
        <v>1.6</v>
      </c>
      <c r="H6" s="68">
        <v>4</v>
      </c>
      <c r="I6" s="67">
        <v>0.4</v>
      </c>
      <c r="J6" s="121">
        <v>10</v>
      </c>
      <c r="K6" s="96">
        <v>0.98</v>
      </c>
    </row>
    <row r="7" spans="1:11" x14ac:dyDescent="0.25">
      <c r="A7" s="120" t="s">
        <v>10</v>
      </c>
      <c r="B7" s="67">
        <v>21</v>
      </c>
      <c r="C7" s="67">
        <v>3.1</v>
      </c>
      <c r="D7" s="67">
        <v>14</v>
      </c>
      <c r="E7" s="67">
        <v>2.2000000000000002</v>
      </c>
      <c r="F7" s="67">
        <v>9</v>
      </c>
      <c r="G7" s="67">
        <v>1.4</v>
      </c>
      <c r="H7" s="68">
        <v>11</v>
      </c>
      <c r="I7" s="67">
        <v>1.7</v>
      </c>
      <c r="J7" s="121">
        <v>8</v>
      </c>
      <c r="K7" s="96">
        <v>1.1000000000000001</v>
      </c>
    </row>
    <row r="8" spans="1:11" x14ac:dyDescent="0.25">
      <c r="A8" s="120" t="s">
        <v>11</v>
      </c>
      <c r="B8" s="67">
        <v>61</v>
      </c>
      <c r="C8" s="67">
        <v>4.5</v>
      </c>
      <c r="D8" s="67">
        <v>38</v>
      </c>
      <c r="E8" s="67">
        <v>3.1</v>
      </c>
      <c r="F8" s="67">
        <v>32</v>
      </c>
      <c r="G8" s="67">
        <v>2.6</v>
      </c>
      <c r="H8" s="68">
        <v>20</v>
      </c>
      <c r="I8" s="67">
        <v>1.5</v>
      </c>
      <c r="J8" s="121">
        <v>42</v>
      </c>
      <c r="K8" s="96">
        <v>2.86</v>
      </c>
    </row>
    <row r="9" spans="1:11" x14ac:dyDescent="0.25">
      <c r="A9" s="120" t="s">
        <v>12</v>
      </c>
      <c r="B9" s="67">
        <v>3</v>
      </c>
      <c r="C9" s="67">
        <v>3.2</v>
      </c>
      <c r="D9" s="67">
        <v>0</v>
      </c>
      <c r="E9" s="67">
        <v>0</v>
      </c>
      <c r="F9" s="67">
        <v>0</v>
      </c>
      <c r="G9" s="67">
        <v>0</v>
      </c>
      <c r="H9" s="68">
        <v>1</v>
      </c>
      <c r="I9" s="67">
        <v>1.2</v>
      </c>
      <c r="J9" s="121">
        <v>0</v>
      </c>
      <c r="K9" s="96">
        <v>0</v>
      </c>
    </row>
    <row r="10" spans="1:11" ht="15.75" thickBot="1" x14ac:dyDescent="0.3">
      <c r="A10" s="259" t="s">
        <v>2</v>
      </c>
      <c r="B10" s="224">
        <f>SUM(B4:B9)</f>
        <v>217</v>
      </c>
      <c r="C10" s="224">
        <v>3</v>
      </c>
      <c r="D10" s="224">
        <f>SUM(D4:D9)</f>
        <v>180</v>
      </c>
      <c r="E10" s="224">
        <v>2.56</v>
      </c>
      <c r="F10" s="224">
        <f>SUM(F4:F9)</f>
        <v>114</v>
      </c>
      <c r="G10" s="224">
        <v>1.6</v>
      </c>
      <c r="H10" s="224">
        <f>SUM(H4:H9)</f>
        <v>59</v>
      </c>
      <c r="I10" s="224">
        <v>0.8</v>
      </c>
      <c r="J10" s="260">
        <f>SUM(J4:J9)</f>
        <v>176</v>
      </c>
      <c r="K10" s="227">
        <v>2.35</v>
      </c>
    </row>
    <row r="11" spans="1:11" x14ac:dyDescent="0.25">
      <c r="A11" s="593" t="s">
        <v>331</v>
      </c>
      <c r="B11" s="593"/>
      <c r="C11" s="593"/>
      <c r="J11" s="45"/>
      <c r="K11" s="45"/>
    </row>
  </sheetData>
  <mergeCells count="2">
    <mergeCell ref="A1:K1"/>
    <mergeCell ref="A11:C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zoomScaleNormal="100" workbookViewId="0">
      <selection activeCell="F19" sqref="F19"/>
    </sheetView>
  </sheetViews>
  <sheetFormatPr defaultColWidth="8.85546875" defaultRowHeight="15" x14ac:dyDescent="0.25"/>
  <cols>
    <col min="1" max="1" width="13.7109375" style="122" customWidth="1"/>
    <col min="2" max="2" width="13" style="123" customWidth="1"/>
    <col min="3" max="3" width="11.42578125" style="123" customWidth="1"/>
    <col min="4" max="4" width="10.42578125" style="123" customWidth="1"/>
    <col min="5" max="5" width="12.28515625" style="123" customWidth="1"/>
    <col min="6" max="6" width="11.140625" style="123" customWidth="1"/>
    <col min="7" max="7" width="10.42578125" style="117" customWidth="1"/>
    <col min="8" max="16384" width="8.85546875" style="117"/>
  </cols>
  <sheetData>
    <row r="1" spans="1:8" x14ac:dyDescent="0.25">
      <c r="A1" s="570" t="s">
        <v>381</v>
      </c>
      <c r="B1" s="570"/>
      <c r="C1" s="570"/>
      <c r="D1" s="570"/>
      <c r="E1" s="570"/>
      <c r="F1" s="570"/>
      <c r="G1" s="570"/>
    </row>
    <row r="2" spans="1:8" ht="15.75" thickBot="1" x14ac:dyDescent="0.3">
      <c r="G2" s="124"/>
    </row>
    <row r="3" spans="1:8" x14ac:dyDescent="0.25">
      <c r="A3" s="261" t="s">
        <v>59</v>
      </c>
      <c r="B3" s="216" t="s">
        <v>350</v>
      </c>
      <c r="C3" s="216" t="s">
        <v>81</v>
      </c>
      <c r="D3" s="216" t="s">
        <v>80</v>
      </c>
      <c r="E3" s="216" t="s">
        <v>79</v>
      </c>
      <c r="F3" s="216" t="s">
        <v>73</v>
      </c>
      <c r="G3" s="262" t="s">
        <v>78</v>
      </c>
      <c r="H3" s="118"/>
    </row>
    <row r="4" spans="1:8" x14ac:dyDescent="0.25">
      <c r="A4" s="125" t="s">
        <v>7</v>
      </c>
      <c r="B4" s="69">
        <v>61</v>
      </c>
      <c r="C4" s="69">
        <v>54</v>
      </c>
      <c r="D4" s="69">
        <v>61</v>
      </c>
      <c r="E4" s="69">
        <v>54</v>
      </c>
      <c r="F4" s="69">
        <v>29</v>
      </c>
      <c r="G4" s="126">
        <v>57</v>
      </c>
    </row>
    <row r="5" spans="1:8" x14ac:dyDescent="0.25">
      <c r="A5" s="125" t="s">
        <v>8</v>
      </c>
      <c r="B5" s="69">
        <v>17</v>
      </c>
      <c r="C5" s="69">
        <v>10</v>
      </c>
      <c r="D5" s="69">
        <v>10</v>
      </c>
      <c r="E5" s="69" t="s">
        <v>56</v>
      </c>
      <c r="F5" s="69">
        <v>12</v>
      </c>
      <c r="G5" s="126">
        <v>23</v>
      </c>
    </row>
    <row r="6" spans="1:8" x14ac:dyDescent="0.25">
      <c r="A6" s="125" t="s">
        <v>9</v>
      </c>
      <c r="B6" s="69">
        <v>7</v>
      </c>
      <c r="C6" s="69">
        <v>8</v>
      </c>
      <c r="D6" s="69">
        <v>6</v>
      </c>
      <c r="E6" s="69">
        <v>5</v>
      </c>
      <c r="F6" s="69">
        <v>5</v>
      </c>
      <c r="G6" s="126">
        <v>4</v>
      </c>
    </row>
    <row r="7" spans="1:8" x14ac:dyDescent="0.25">
      <c r="A7" s="603" t="s">
        <v>10</v>
      </c>
      <c r="B7" s="596">
        <v>15</v>
      </c>
      <c r="C7" s="596">
        <v>4</v>
      </c>
      <c r="D7" s="596">
        <v>7</v>
      </c>
      <c r="E7" s="596">
        <v>3</v>
      </c>
      <c r="F7" s="596" t="s">
        <v>57</v>
      </c>
      <c r="G7" s="597">
        <v>6</v>
      </c>
    </row>
    <row r="8" spans="1:8" ht="0.95" customHeight="1" x14ac:dyDescent="0.25">
      <c r="A8" s="603"/>
      <c r="B8" s="596"/>
      <c r="C8" s="596"/>
      <c r="D8" s="596"/>
      <c r="E8" s="596"/>
      <c r="F8" s="596"/>
      <c r="G8" s="597"/>
    </row>
    <row r="9" spans="1:8" x14ac:dyDescent="0.25">
      <c r="A9" s="125" t="s">
        <v>11</v>
      </c>
      <c r="B9" s="69">
        <v>19</v>
      </c>
      <c r="C9" s="69">
        <v>16</v>
      </c>
      <c r="D9" s="69">
        <v>15</v>
      </c>
      <c r="E9" s="69" t="s">
        <v>349</v>
      </c>
      <c r="F9" s="69">
        <v>10</v>
      </c>
      <c r="G9" s="126">
        <v>14</v>
      </c>
    </row>
    <row r="10" spans="1:8" x14ac:dyDescent="0.25">
      <c r="A10" s="125" t="s">
        <v>12</v>
      </c>
      <c r="B10" s="69">
        <v>0</v>
      </c>
      <c r="C10" s="69">
        <v>2</v>
      </c>
      <c r="D10" s="69">
        <v>0</v>
      </c>
      <c r="E10" s="69">
        <v>0</v>
      </c>
      <c r="F10" s="69">
        <v>0</v>
      </c>
      <c r="G10" s="126">
        <v>0</v>
      </c>
    </row>
    <row r="11" spans="1:8" ht="15" customHeight="1" x14ac:dyDescent="0.25">
      <c r="A11" s="598" t="s">
        <v>2</v>
      </c>
      <c r="B11" s="574">
        <v>119</v>
      </c>
      <c r="C11" s="574">
        <v>94</v>
      </c>
      <c r="D11" s="574">
        <v>99</v>
      </c>
      <c r="E11" s="222" t="s">
        <v>58</v>
      </c>
      <c r="F11" s="574">
        <v>57</v>
      </c>
      <c r="G11" s="601">
        <v>104</v>
      </c>
      <c r="H11" s="123"/>
    </row>
    <row r="12" spans="1:8" ht="15.75" thickBot="1" x14ac:dyDescent="0.3">
      <c r="A12" s="599"/>
      <c r="B12" s="600"/>
      <c r="C12" s="600"/>
      <c r="D12" s="600"/>
      <c r="E12" s="224">
        <v>92</v>
      </c>
      <c r="F12" s="600"/>
      <c r="G12" s="602"/>
      <c r="H12" s="123"/>
    </row>
    <row r="13" spans="1:8" s="454" customFormat="1" x14ac:dyDescent="0.25">
      <c r="A13" s="594" t="s">
        <v>332</v>
      </c>
      <c r="B13" s="595"/>
      <c r="C13" s="595"/>
      <c r="D13" s="595"/>
      <c r="E13" s="453"/>
      <c r="F13" s="453"/>
    </row>
  </sheetData>
  <mergeCells count="15">
    <mergeCell ref="A1:G1"/>
    <mergeCell ref="A13:D13"/>
    <mergeCell ref="F7:F8"/>
    <mergeCell ref="G7:G8"/>
    <mergeCell ref="A11:A12"/>
    <mergeCell ref="B11:B12"/>
    <mergeCell ref="C11:C12"/>
    <mergeCell ref="D11:D12"/>
    <mergeCell ref="F11:F12"/>
    <mergeCell ref="G11:G12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zoomScaleNormal="100" workbookViewId="0">
      <selection activeCell="G25" sqref="G25"/>
    </sheetView>
  </sheetViews>
  <sheetFormatPr defaultColWidth="8.85546875" defaultRowHeight="15" x14ac:dyDescent="0.25"/>
  <cols>
    <col min="1" max="1" width="2.28515625" customWidth="1"/>
    <col min="2" max="2" width="29.85546875" style="11" customWidth="1"/>
    <col min="3" max="3" width="28.140625" customWidth="1"/>
    <col min="4" max="4" width="34.28515625" customWidth="1"/>
    <col min="5" max="5" width="5.85546875" customWidth="1"/>
  </cols>
  <sheetData>
    <row r="1" spans="1:5" s="6" customFormat="1" ht="15.75" x14ac:dyDescent="0.25">
      <c r="A1" s="456" t="s">
        <v>383</v>
      </c>
      <c r="B1" s="456"/>
      <c r="C1" s="456"/>
      <c r="D1" s="456"/>
      <c r="E1" s="414"/>
    </row>
    <row r="2" spans="1:5" ht="15.75" thickBot="1" x14ac:dyDescent="0.3">
      <c r="A2" s="42"/>
      <c r="B2" s="604"/>
      <c r="C2" s="604"/>
      <c r="D2" s="604"/>
    </row>
    <row r="3" spans="1:5" x14ac:dyDescent="0.25">
      <c r="A3" s="42"/>
      <c r="B3" s="266" t="s">
        <v>64</v>
      </c>
      <c r="C3" s="267" t="s">
        <v>65</v>
      </c>
      <c r="D3" s="262" t="s">
        <v>66</v>
      </c>
    </row>
    <row r="4" spans="1:5" x14ac:dyDescent="0.25">
      <c r="A4" s="42"/>
      <c r="B4" s="127" t="s">
        <v>69</v>
      </c>
      <c r="C4" s="89">
        <v>146</v>
      </c>
      <c r="D4" s="96">
        <v>95</v>
      </c>
    </row>
    <row r="5" spans="1:5" x14ac:dyDescent="0.25">
      <c r="A5" s="42"/>
      <c r="B5" s="127" t="s">
        <v>67</v>
      </c>
      <c r="C5" s="89">
        <v>59</v>
      </c>
      <c r="D5" s="96">
        <v>5</v>
      </c>
    </row>
    <row r="6" spans="1:5" x14ac:dyDescent="0.25">
      <c r="A6" s="42"/>
      <c r="B6" s="127" t="s">
        <v>68</v>
      </c>
      <c r="C6" s="89">
        <v>17</v>
      </c>
      <c r="D6" s="96">
        <v>5</v>
      </c>
    </row>
    <row r="7" spans="1:5" x14ac:dyDescent="0.25">
      <c r="A7" s="42"/>
      <c r="B7" s="127" t="s">
        <v>70</v>
      </c>
      <c r="C7" s="89">
        <v>1</v>
      </c>
      <c r="D7" s="96">
        <v>0</v>
      </c>
    </row>
    <row r="8" spans="1:5" ht="15.75" thickBot="1" x14ac:dyDescent="0.3">
      <c r="A8" s="42"/>
      <c r="B8" s="263" t="s">
        <v>71</v>
      </c>
      <c r="C8" s="264">
        <f>SUM(C4:C7)</f>
        <v>223</v>
      </c>
      <c r="D8" s="265">
        <f>SUM(D4:D7)</f>
        <v>105</v>
      </c>
    </row>
  </sheetData>
  <mergeCells count="1">
    <mergeCell ref="B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8"/>
  <sheetViews>
    <sheetView zoomScaleNormal="100" workbookViewId="0">
      <selection activeCell="E10" sqref="E10"/>
    </sheetView>
  </sheetViews>
  <sheetFormatPr defaultColWidth="8.85546875" defaultRowHeight="15" x14ac:dyDescent="0.25"/>
  <cols>
    <col min="1" max="1" width="56.28515625" style="42" customWidth="1"/>
    <col min="2" max="2" width="17.85546875" style="65" customWidth="1"/>
    <col min="3" max="16384" width="8.85546875" style="42"/>
  </cols>
  <sheetData>
    <row r="1" spans="1:2" x14ac:dyDescent="0.25">
      <c r="B1" s="42"/>
    </row>
    <row r="2" spans="1:2" x14ac:dyDescent="0.25">
      <c r="A2" s="399" t="s">
        <v>398</v>
      </c>
      <c r="B2" s="399"/>
    </row>
    <row r="3" spans="1:2" ht="15.75" thickBot="1" x14ac:dyDescent="0.3">
      <c r="A3" s="53"/>
      <c r="B3" s="42"/>
    </row>
    <row r="4" spans="1:2" ht="11.1" customHeight="1" x14ac:dyDescent="0.25">
      <c r="A4" s="457" t="s">
        <v>60</v>
      </c>
      <c r="B4" s="458">
        <v>5</v>
      </c>
    </row>
    <row r="5" spans="1:2" ht="11.1" customHeight="1" x14ac:dyDescent="0.25">
      <c r="A5" s="459" t="s">
        <v>367</v>
      </c>
      <c r="B5" s="460">
        <v>2</v>
      </c>
    </row>
    <row r="6" spans="1:2" ht="11.1" customHeight="1" x14ac:dyDescent="0.25">
      <c r="A6" s="459" t="s">
        <v>61</v>
      </c>
      <c r="B6" s="460">
        <v>1</v>
      </c>
    </row>
    <row r="7" spans="1:2" ht="11.1" customHeight="1" x14ac:dyDescent="0.25">
      <c r="A7" s="459" t="s">
        <v>62</v>
      </c>
      <c r="B7" s="460">
        <v>1</v>
      </c>
    </row>
    <row r="8" spans="1:2" ht="11.1" customHeight="1" x14ac:dyDescent="0.25">
      <c r="A8" s="459" t="s">
        <v>63</v>
      </c>
      <c r="B8" s="460">
        <v>7</v>
      </c>
    </row>
    <row r="9" spans="1:2" ht="11.1" customHeight="1" x14ac:dyDescent="0.25">
      <c r="A9" s="459" t="s">
        <v>304</v>
      </c>
      <c r="B9" s="460">
        <v>40</v>
      </c>
    </row>
    <row r="10" spans="1:2" ht="11.1" customHeight="1" x14ac:dyDescent="0.25">
      <c r="A10" s="459" t="s">
        <v>313</v>
      </c>
      <c r="B10" s="460">
        <v>27</v>
      </c>
    </row>
    <row r="11" spans="1:2" ht="11.1" customHeight="1" x14ac:dyDescent="0.25">
      <c r="A11" s="459" t="s">
        <v>305</v>
      </c>
      <c r="B11" s="460">
        <v>69</v>
      </c>
    </row>
    <row r="12" spans="1:2" ht="11.1" customHeight="1" x14ac:dyDescent="0.25">
      <c r="A12" s="459" t="s">
        <v>306</v>
      </c>
      <c r="B12" s="460">
        <f>61+40+17+15+8</f>
        <v>141</v>
      </c>
    </row>
    <row r="13" spans="1:2" ht="11.1" customHeight="1" x14ac:dyDescent="0.25">
      <c r="A13" s="459" t="s">
        <v>307</v>
      </c>
      <c r="B13" s="460">
        <v>2</v>
      </c>
    </row>
    <row r="14" spans="1:2" ht="11.1" customHeight="1" x14ac:dyDescent="0.25">
      <c r="A14" s="459" t="s">
        <v>308</v>
      </c>
      <c r="B14" s="460">
        <v>20</v>
      </c>
    </row>
    <row r="15" spans="1:2" ht="11.1" customHeight="1" x14ac:dyDescent="0.25">
      <c r="A15" s="459" t="s">
        <v>309</v>
      </c>
      <c r="B15" s="460">
        <v>14</v>
      </c>
    </row>
    <row r="16" spans="1:2" ht="11.1" customHeight="1" x14ac:dyDescent="0.25">
      <c r="A16" s="459" t="s">
        <v>310</v>
      </c>
      <c r="B16" s="460">
        <v>5</v>
      </c>
    </row>
    <row r="17" spans="1:2" ht="11.1" customHeight="1" x14ac:dyDescent="0.25">
      <c r="A17" s="459" t="s">
        <v>311</v>
      </c>
      <c r="B17" s="460">
        <v>13</v>
      </c>
    </row>
    <row r="18" spans="1:2" ht="11.1" customHeight="1" thickBot="1" x14ac:dyDescent="0.3">
      <c r="A18" s="461" t="s">
        <v>312</v>
      </c>
      <c r="B18" s="462">
        <v>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R219"/>
  <sheetViews>
    <sheetView workbookViewId="0">
      <selection activeCell="J2" sqref="J2"/>
    </sheetView>
  </sheetViews>
  <sheetFormatPr defaultColWidth="9.140625" defaultRowHeight="15" x14ac:dyDescent="0.25"/>
  <cols>
    <col min="1" max="1" width="66.42578125" bestFit="1" customWidth="1"/>
    <col min="2" max="2" width="2" bestFit="1" customWidth="1"/>
    <col min="3" max="8" width="4" bestFit="1" customWidth="1"/>
    <col min="10" max="10" width="25.28515625" customWidth="1"/>
    <col min="11" max="11" width="19" customWidth="1"/>
  </cols>
  <sheetData>
    <row r="2" spans="1:18" x14ac:dyDescent="0.25">
      <c r="A2" s="616" t="s">
        <v>385</v>
      </c>
      <c r="B2" s="616"/>
      <c r="C2" s="616"/>
      <c r="D2" s="616"/>
      <c r="E2" s="616"/>
      <c r="F2" s="616"/>
      <c r="G2" s="616"/>
      <c r="H2" s="616"/>
      <c r="I2" s="616"/>
      <c r="K2" s="5" t="s">
        <v>384</v>
      </c>
    </row>
    <row r="5" spans="1:18" s="2" customFormat="1" ht="16.5" thickBot="1" x14ac:dyDescent="0.3">
      <c r="A5" s="403" t="s">
        <v>78</v>
      </c>
      <c r="B5" s="617" t="s">
        <v>353</v>
      </c>
      <c r="C5" s="618"/>
      <c r="D5" s="618"/>
      <c r="E5" s="618"/>
      <c r="F5" s="618"/>
      <c r="G5" s="618"/>
      <c r="H5" s="619"/>
    </row>
    <row r="6" spans="1:18" ht="15.75" thickBot="1" x14ac:dyDescent="0.3">
      <c r="A6" s="274" t="s">
        <v>98</v>
      </c>
      <c r="B6" s="274" t="s">
        <v>99</v>
      </c>
      <c r="C6" s="274" t="s">
        <v>100</v>
      </c>
      <c r="D6" s="274" t="s">
        <v>101</v>
      </c>
      <c r="E6" s="274" t="s">
        <v>102</v>
      </c>
      <c r="F6" s="274" t="s">
        <v>103</v>
      </c>
      <c r="G6" s="274" t="s">
        <v>104</v>
      </c>
      <c r="H6" s="274" t="s">
        <v>105</v>
      </c>
      <c r="J6" s="400"/>
      <c r="K6" s="401"/>
      <c r="L6" s="402"/>
      <c r="M6" s="255">
        <v>1</v>
      </c>
      <c r="N6" s="256">
        <v>2</v>
      </c>
      <c r="O6" s="256">
        <v>3</v>
      </c>
      <c r="P6" s="256">
        <v>4</v>
      </c>
      <c r="Q6" s="256">
        <v>5</v>
      </c>
      <c r="R6" s="257">
        <v>6</v>
      </c>
    </row>
    <row r="7" spans="1:18" x14ac:dyDescent="0.25">
      <c r="A7" s="24" t="s">
        <v>106</v>
      </c>
      <c r="B7" s="1"/>
      <c r="C7" s="1">
        <v>11</v>
      </c>
      <c r="D7" s="1">
        <v>6</v>
      </c>
      <c r="E7" s="1"/>
      <c r="F7" s="1"/>
      <c r="G7" s="1"/>
      <c r="H7" s="1"/>
      <c r="J7" s="605" t="s">
        <v>84</v>
      </c>
      <c r="K7" s="608" t="s">
        <v>74</v>
      </c>
      <c r="L7" s="15" t="s">
        <v>323</v>
      </c>
      <c r="M7" s="33">
        <v>58</v>
      </c>
      <c r="N7" s="34">
        <v>44</v>
      </c>
      <c r="O7" s="34">
        <v>40</v>
      </c>
      <c r="P7" s="34">
        <v>0</v>
      </c>
      <c r="Q7" s="34">
        <v>0</v>
      </c>
      <c r="R7" s="35">
        <v>0</v>
      </c>
    </row>
    <row r="8" spans="1:18" x14ac:dyDescent="0.25">
      <c r="A8" s="24" t="s">
        <v>107</v>
      </c>
      <c r="B8" s="1"/>
      <c r="C8" s="1">
        <v>11</v>
      </c>
      <c r="D8" s="1">
        <v>10</v>
      </c>
      <c r="E8" s="1"/>
      <c r="F8" s="1"/>
      <c r="G8" s="1"/>
      <c r="H8" s="1"/>
      <c r="J8" s="609"/>
      <c r="K8" s="607"/>
      <c r="L8" s="16" t="s">
        <v>324</v>
      </c>
      <c r="M8" s="19">
        <v>0</v>
      </c>
      <c r="N8" s="1">
        <v>0</v>
      </c>
      <c r="O8" s="1">
        <v>0</v>
      </c>
      <c r="P8" s="1">
        <v>0</v>
      </c>
      <c r="Q8" s="1">
        <v>0</v>
      </c>
      <c r="R8" s="20">
        <v>0</v>
      </c>
    </row>
    <row r="9" spans="1:18" x14ac:dyDescent="0.25">
      <c r="A9" s="24" t="s">
        <v>108</v>
      </c>
      <c r="B9" s="1"/>
      <c r="C9" s="1"/>
      <c r="D9" s="1">
        <v>3</v>
      </c>
      <c r="E9" s="1">
        <v>4</v>
      </c>
      <c r="F9" s="1"/>
      <c r="G9" s="1"/>
      <c r="H9" s="1"/>
      <c r="J9" s="609"/>
      <c r="K9" s="607" t="s">
        <v>319</v>
      </c>
      <c r="L9" s="16" t="s">
        <v>323</v>
      </c>
      <c r="M9" s="19">
        <v>498</v>
      </c>
      <c r="N9" s="1">
        <v>542</v>
      </c>
      <c r="O9" s="1">
        <v>551</v>
      </c>
      <c r="P9" s="1">
        <v>494</v>
      </c>
      <c r="Q9" s="1">
        <v>467</v>
      </c>
      <c r="R9" s="20">
        <v>440</v>
      </c>
    </row>
    <row r="10" spans="1:18" x14ac:dyDescent="0.25">
      <c r="A10" s="24" t="s">
        <v>109</v>
      </c>
      <c r="B10" s="1"/>
      <c r="C10" s="1"/>
      <c r="D10" s="1">
        <v>5</v>
      </c>
      <c r="E10" s="1">
        <v>9</v>
      </c>
      <c r="F10" s="1"/>
      <c r="G10" s="1"/>
      <c r="H10" s="1"/>
      <c r="J10" s="609"/>
      <c r="K10" s="607"/>
      <c r="L10" s="16" t="s">
        <v>324</v>
      </c>
      <c r="M10" s="19">
        <v>0</v>
      </c>
      <c r="N10" s="1">
        <v>0</v>
      </c>
      <c r="O10" s="1">
        <v>0</v>
      </c>
      <c r="P10" s="1">
        <v>0</v>
      </c>
      <c r="Q10" s="1">
        <v>0</v>
      </c>
      <c r="R10" s="20">
        <v>0</v>
      </c>
    </row>
    <row r="11" spans="1:18" x14ac:dyDescent="0.25">
      <c r="A11" s="24" t="s">
        <v>110</v>
      </c>
      <c r="B11" s="1"/>
      <c r="C11" s="1">
        <v>82</v>
      </c>
      <c r="D11" s="1">
        <v>58</v>
      </c>
      <c r="E11" s="1">
        <v>20</v>
      </c>
      <c r="F11" s="1"/>
      <c r="G11" s="1"/>
      <c r="H11" s="1"/>
      <c r="J11" s="609"/>
      <c r="K11" s="607" t="s">
        <v>320</v>
      </c>
      <c r="L11" s="16" t="s">
        <v>323</v>
      </c>
      <c r="M11" s="19">
        <v>22</v>
      </c>
      <c r="N11" s="1">
        <v>21</v>
      </c>
      <c r="O11" s="1">
        <v>0</v>
      </c>
      <c r="P11" s="1">
        <v>0</v>
      </c>
      <c r="Q11" s="1">
        <v>0</v>
      </c>
      <c r="R11" s="20">
        <v>0</v>
      </c>
    </row>
    <row r="12" spans="1:18" ht="15.75" thickBot="1" x14ac:dyDescent="0.3">
      <c r="A12" s="24" t="s">
        <v>111</v>
      </c>
      <c r="B12" s="1"/>
      <c r="C12" s="1">
        <v>9</v>
      </c>
      <c r="D12" s="1">
        <v>3</v>
      </c>
      <c r="E12" s="1"/>
      <c r="F12" s="1"/>
      <c r="G12" s="1"/>
      <c r="H12" s="1"/>
      <c r="J12" s="609"/>
      <c r="K12" s="607"/>
      <c r="L12" s="16" t="s">
        <v>324</v>
      </c>
      <c r="M12" s="19">
        <v>0</v>
      </c>
      <c r="N12" s="1">
        <v>0</v>
      </c>
      <c r="O12" s="1">
        <v>0</v>
      </c>
      <c r="P12" s="1">
        <v>0</v>
      </c>
      <c r="Q12" s="1">
        <v>0</v>
      </c>
      <c r="R12" s="20">
        <v>0</v>
      </c>
    </row>
    <row r="13" spans="1:18" x14ac:dyDescent="0.25">
      <c r="A13" s="24" t="s">
        <v>112</v>
      </c>
      <c r="B13" s="1"/>
      <c r="C13" s="1"/>
      <c r="D13" s="1"/>
      <c r="E13" s="1">
        <v>2</v>
      </c>
      <c r="F13" s="1"/>
      <c r="G13" s="1"/>
      <c r="H13" s="1"/>
      <c r="J13" s="605" t="s">
        <v>85</v>
      </c>
      <c r="K13" s="608" t="s">
        <v>74</v>
      </c>
      <c r="L13" s="15" t="s">
        <v>323</v>
      </c>
      <c r="M13" s="33">
        <v>238</v>
      </c>
      <c r="N13" s="34">
        <v>132</v>
      </c>
      <c r="O13" s="34">
        <v>129</v>
      </c>
      <c r="P13" s="34">
        <v>18</v>
      </c>
      <c r="Q13" s="34">
        <v>2</v>
      </c>
      <c r="R13" s="35">
        <v>0</v>
      </c>
    </row>
    <row r="14" spans="1:18" x14ac:dyDescent="0.25">
      <c r="A14" s="24" t="s">
        <v>113</v>
      </c>
      <c r="B14" s="1"/>
      <c r="C14" s="1"/>
      <c r="D14" s="1"/>
      <c r="E14" s="1">
        <v>5</v>
      </c>
      <c r="F14" s="1"/>
      <c r="G14" s="1"/>
      <c r="H14" s="1"/>
      <c r="J14" s="609"/>
      <c r="K14" s="607"/>
      <c r="L14" s="16" t="s">
        <v>324</v>
      </c>
      <c r="M14" s="19">
        <v>0</v>
      </c>
      <c r="N14" s="1">
        <v>0</v>
      </c>
      <c r="O14" s="1">
        <v>1</v>
      </c>
      <c r="P14" s="1">
        <v>0</v>
      </c>
      <c r="Q14" s="1">
        <v>0</v>
      </c>
      <c r="R14" s="20">
        <v>0</v>
      </c>
    </row>
    <row r="15" spans="1:18" x14ac:dyDescent="0.25">
      <c r="A15" s="24" t="s">
        <v>114</v>
      </c>
      <c r="B15" s="1"/>
      <c r="C15" s="1">
        <v>14</v>
      </c>
      <c r="D15" s="1">
        <v>9</v>
      </c>
      <c r="E15" s="1">
        <v>8</v>
      </c>
      <c r="F15" s="1">
        <v>1</v>
      </c>
      <c r="G15" s="1"/>
      <c r="H15" s="1"/>
      <c r="J15" s="609"/>
      <c r="K15" s="607" t="s">
        <v>320</v>
      </c>
      <c r="L15" s="16" t="s">
        <v>323</v>
      </c>
      <c r="M15" s="19">
        <v>141</v>
      </c>
      <c r="N15" s="1">
        <v>116</v>
      </c>
      <c r="O15" s="1">
        <v>8</v>
      </c>
      <c r="P15" s="1">
        <v>0</v>
      </c>
      <c r="Q15" s="1">
        <v>0</v>
      </c>
      <c r="R15" s="20">
        <v>0</v>
      </c>
    </row>
    <row r="16" spans="1:18" ht="15.75" thickBot="1" x14ac:dyDescent="0.3">
      <c r="A16" s="24" t="s">
        <v>115</v>
      </c>
      <c r="B16" s="1"/>
      <c r="C16" s="1">
        <v>6</v>
      </c>
      <c r="D16" s="1">
        <v>3</v>
      </c>
      <c r="E16" s="1">
        <v>4</v>
      </c>
      <c r="F16" s="1"/>
      <c r="G16" s="1"/>
      <c r="H16" s="1"/>
      <c r="J16" s="609"/>
      <c r="K16" s="607"/>
      <c r="L16" s="16" t="s">
        <v>324</v>
      </c>
      <c r="M16" s="19">
        <v>0</v>
      </c>
      <c r="N16" s="1">
        <v>0</v>
      </c>
      <c r="O16" s="1">
        <v>0</v>
      </c>
      <c r="P16" s="1">
        <v>0</v>
      </c>
      <c r="Q16" s="1">
        <v>0</v>
      </c>
      <c r="R16" s="20">
        <v>0</v>
      </c>
    </row>
    <row r="17" spans="1:18" x14ac:dyDescent="0.25">
      <c r="A17" s="24" t="s">
        <v>116</v>
      </c>
      <c r="B17" s="1"/>
      <c r="C17" s="1">
        <v>5</v>
      </c>
      <c r="D17" s="1">
        <v>9</v>
      </c>
      <c r="E17" s="1"/>
      <c r="F17" s="1"/>
      <c r="G17" s="1"/>
      <c r="H17" s="1"/>
      <c r="J17" s="605" t="s">
        <v>86</v>
      </c>
      <c r="K17" s="608" t="s">
        <v>74</v>
      </c>
      <c r="L17" s="15" t="s">
        <v>323</v>
      </c>
      <c r="M17" s="33">
        <v>168</v>
      </c>
      <c r="N17" s="34">
        <v>162</v>
      </c>
      <c r="O17" s="34">
        <v>150</v>
      </c>
      <c r="P17" s="34">
        <v>1</v>
      </c>
      <c r="Q17" s="34">
        <v>0</v>
      </c>
      <c r="R17" s="35">
        <v>0</v>
      </c>
    </row>
    <row r="18" spans="1:18" x14ac:dyDescent="0.25">
      <c r="A18" s="24" t="s">
        <v>117</v>
      </c>
      <c r="B18" s="1"/>
      <c r="C18" s="1">
        <v>37</v>
      </c>
      <c r="D18" s="1">
        <v>15</v>
      </c>
      <c r="E18" s="1">
        <v>21</v>
      </c>
      <c r="F18" s="1">
        <v>6</v>
      </c>
      <c r="G18" s="1">
        <v>2</v>
      </c>
      <c r="H18" s="1"/>
      <c r="J18" s="609"/>
      <c r="K18" s="607"/>
      <c r="L18" s="16" t="s">
        <v>324</v>
      </c>
      <c r="M18" s="19">
        <v>73</v>
      </c>
      <c r="N18" s="1">
        <v>57</v>
      </c>
      <c r="O18" s="1">
        <v>19</v>
      </c>
      <c r="P18" s="1">
        <v>39</v>
      </c>
      <c r="Q18" s="1">
        <v>0</v>
      </c>
      <c r="R18" s="20">
        <v>0</v>
      </c>
    </row>
    <row r="19" spans="1:18" x14ac:dyDescent="0.25">
      <c r="A19" s="24" t="s">
        <v>118</v>
      </c>
      <c r="B19" s="1"/>
      <c r="C19" s="1">
        <v>16</v>
      </c>
      <c r="D19" s="1">
        <v>8</v>
      </c>
      <c r="E19" s="1">
        <v>6</v>
      </c>
      <c r="F19" s="1">
        <v>1</v>
      </c>
      <c r="G19" s="1"/>
      <c r="H19" s="1"/>
      <c r="J19" s="609"/>
      <c r="K19" s="607" t="s">
        <v>320</v>
      </c>
      <c r="L19" s="16" t="s">
        <v>323</v>
      </c>
      <c r="M19" s="19">
        <v>108</v>
      </c>
      <c r="N19" s="1">
        <v>109</v>
      </c>
      <c r="O19" s="1">
        <v>0</v>
      </c>
      <c r="P19" s="1">
        <v>0</v>
      </c>
      <c r="Q19" s="1">
        <v>0</v>
      </c>
      <c r="R19" s="20">
        <v>0</v>
      </c>
    </row>
    <row r="20" spans="1:18" ht="15.75" thickBot="1" x14ac:dyDescent="0.3">
      <c r="A20" s="24" t="s">
        <v>119</v>
      </c>
      <c r="B20" s="1"/>
      <c r="C20" s="1">
        <v>45</v>
      </c>
      <c r="D20" s="1">
        <v>47</v>
      </c>
      <c r="E20" s="1">
        <v>32</v>
      </c>
      <c r="F20" s="1">
        <v>3</v>
      </c>
      <c r="G20" s="1"/>
      <c r="H20" s="1"/>
      <c r="J20" s="609"/>
      <c r="K20" s="607"/>
      <c r="L20" s="16" t="s">
        <v>324</v>
      </c>
      <c r="M20" s="19">
        <v>21</v>
      </c>
      <c r="N20" s="1">
        <v>24</v>
      </c>
      <c r="O20" s="1">
        <v>14</v>
      </c>
      <c r="P20" s="1">
        <v>0</v>
      </c>
      <c r="Q20" s="1">
        <v>0</v>
      </c>
      <c r="R20" s="20">
        <v>0</v>
      </c>
    </row>
    <row r="21" spans="1:18" x14ac:dyDescent="0.25">
      <c r="A21" s="24" t="s">
        <v>120</v>
      </c>
      <c r="B21" s="1"/>
      <c r="C21" s="1">
        <v>1</v>
      </c>
      <c r="D21" s="1"/>
      <c r="E21" s="1"/>
      <c r="F21" s="1"/>
      <c r="G21" s="1"/>
      <c r="H21" s="1"/>
      <c r="J21" s="605" t="s">
        <v>83</v>
      </c>
      <c r="K21" s="608" t="s">
        <v>74</v>
      </c>
      <c r="L21" s="15" t="s">
        <v>323</v>
      </c>
      <c r="M21" s="33">
        <v>178</v>
      </c>
      <c r="N21" s="34">
        <v>133</v>
      </c>
      <c r="O21" s="34">
        <v>116</v>
      </c>
      <c r="P21" s="34">
        <v>0</v>
      </c>
      <c r="Q21" s="34">
        <v>0</v>
      </c>
      <c r="R21" s="35">
        <v>0</v>
      </c>
    </row>
    <row r="22" spans="1:18" x14ac:dyDescent="0.25">
      <c r="A22" s="24" t="s">
        <v>121</v>
      </c>
      <c r="B22" s="1"/>
      <c r="C22" s="1">
        <v>11</v>
      </c>
      <c r="D22" s="1">
        <v>5</v>
      </c>
      <c r="E22" s="1">
        <v>3</v>
      </c>
      <c r="F22" s="1"/>
      <c r="G22" s="1"/>
      <c r="H22" s="1"/>
      <c r="J22" s="609"/>
      <c r="K22" s="607"/>
      <c r="L22" s="16" t="s">
        <v>324</v>
      </c>
      <c r="M22" s="19">
        <v>37</v>
      </c>
      <c r="N22" s="1">
        <v>20</v>
      </c>
      <c r="O22" s="1">
        <v>13</v>
      </c>
      <c r="P22" s="1">
        <v>15</v>
      </c>
      <c r="Q22" s="1">
        <v>0</v>
      </c>
      <c r="R22" s="20">
        <v>0</v>
      </c>
    </row>
    <row r="23" spans="1:18" x14ac:dyDescent="0.25">
      <c r="A23" s="24" t="s">
        <v>122</v>
      </c>
      <c r="B23" s="1"/>
      <c r="C23" s="1">
        <v>6</v>
      </c>
      <c r="D23" s="1">
        <v>4</v>
      </c>
      <c r="E23" s="1"/>
      <c r="F23" s="1"/>
      <c r="G23" s="1"/>
      <c r="H23" s="1"/>
      <c r="J23" s="609"/>
      <c r="K23" s="607" t="s">
        <v>320</v>
      </c>
      <c r="L23" s="16" t="s">
        <v>323</v>
      </c>
      <c r="M23" s="19">
        <v>79</v>
      </c>
      <c r="N23" s="1">
        <v>66</v>
      </c>
      <c r="O23" s="1">
        <v>0</v>
      </c>
      <c r="P23" s="1">
        <v>0</v>
      </c>
      <c r="Q23" s="1">
        <v>0</v>
      </c>
      <c r="R23" s="20">
        <v>0</v>
      </c>
    </row>
    <row r="24" spans="1:18" ht="15.75" thickBot="1" x14ac:dyDescent="0.3">
      <c r="A24" s="24" t="s">
        <v>123</v>
      </c>
      <c r="B24" s="1"/>
      <c r="C24" s="1">
        <v>74</v>
      </c>
      <c r="D24" s="1">
        <v>36</v>
      </c>
      <c r="E24" s="1">
        <v>26</v>
      </c>
      <c r="F24" s="1">
        <v>2</v>
      </c>
      <c r="G24" s="1">
        <v>2</v>
      </c>
      <c r="H24" s="1"/>
      <c r="J24" s="609"/>
      <c r="K24" s="607"/>
      <c r="L24" s="16" t="s">
        <v>324</v>
      </c>
      <c r="M24" s="19">
        <v>15</v>
      </c>
      <c r="N24" s="1">
        <v>12</v>
      </c>
      <c r="O24" s="1">
        <v>11</v>
      </c>
      <c r="P24" s="1">
        <v>0</v>
      </c>
      <c r="Q24" s="1">
        <v>0</v>
      </c>
      <c r="R24" s="20">
        <v>0</v>
      </c>
    </row>
    <row r="25" spans="1:18" x14ac:dyDescent="0.25">
      <c r="A25" s="24" t="s">
        <v>124</v>
      </c>
      <c r="B25" s="1"/>
      <c r="C25" s="1">
        <v>4</v>
      </c>
      <c r="D25" s="1">
        <v>2</v>
      </c>
      <c r="E25" s="1">
        <v>2</v>
      </c>
      <c r="F25" s="1"/>
      <c r="G25" s="1"/>
      <c r="H25" s="1"/>
      <c r="J25" s="605" t="s">
        <v>82</v>
      </c>
      <c r="K25" s="608" t="s">
        <v>74</v>
      </c>
      <c r="L25" s="15" t="s">
        <v>323</v>
      </c>
      <c r="M25" s="33">
        <v>438</v>
      </c>
      <c r="N25" s="34">
        <v>302</v>
      </c>
      <c r="O25" s="34">
        <v>260</v>
      </c>
      <c r="P25" s="34">
        <v>0</v>
      </c>
      <c r="Q25" s="34">
        <v>0</v>
      </c>
      <c r="R25" s="35">
        <v>0</v>
      </c>
    </row>
    <row r="26" spans="1:18" x14ac:dyDescent="0.25">
      <c r="A26" s="24" t="s">
        <v>125</v>
      </c>
      <c r="B26" s="1"/>
      <c r="C26" s="1">
        <v>4</v>
      </c>
      <c r="D26" s="1">
        <v>2</v>
      </c>
      <c r="E26" s="1">
        <v>2</v>
      </c>
      <c r="F26" s="1"/>
      <c r="G26" s="1"/>
      <c r="H26" s="1"/>
      <c r="J26" s="609"/>
      <c r="K26" s="607"/>
      <c r="L26" s="16" t="s">
        <v>324</v>
      </c>
      <c r="M26" s="19">
        <v>20</v>
      </c>
      <c r="N26" s="1">
        <v>11</v>
      </c>
      <c r="O26" s="1">
        <v>6</v>
      </c>
      <c r="P26" s="1">
        <v>3</v>
      </c>
      <c r="Q26" s="1">
        <v>2</v>
      </c>
      <c r="R26" s="20">
        <v>0</v>
      </c>
    </row>
    <row r="27" spans="1:18" x14ac:dyDescent="0.25">
      <c r="A27" s="24" t="s">
        <v>126</v>
      </c>
      <c r="B27" s="1"/>
      <c r="C27" s="1">
        <v>7</v>
      </c>
      <c r="D27" s="1">
        <v>5</v>
      </c>
      <c r="E27" s="1">
        <v>4</v>
      </c>
      <c r="F27" s="1"/>
      <c r="G27" s="1"/>
      <c r="H27" s="1"/>
      <c r="J27" s="609"/>
      <c r="K27" s="607" t="s">
        <v>320</v>
      </c>
      <c r="L27" s="16" t="s">
        <v>323</v>
      </c>
      <c r="M27" s="19">
        <v>189</v>
      </c>
      <c r="N27" s="1">
        <v>145</v>
      </c>
      <c r="O27" s="1">
        <v>0</v>
      </c>
      <c r="P27" s="1">
        <v>0</v>
      </c>
      <c r="Q27" s="1">
        <v>0</v>
      </c>
      <c r="R27" s="20">
        <v>0</v>
      </c>
    </row>
    <row r="28" spans="1:18" ht="15.75" thickBot="1" x14ac:dyDescent="0.3">
      <c r="A28" s="24" t="s">
        <v>127</v>
      </c>
      <c r="B28" s="1"/>
      <c r="C28" s="1">
        <v>1</v>
      </c>
      <c r="D28" s="1"/>
      <c r="E28" s="1"/>
      <c r="F28" s="1"/>
      <c r="G28" s="1"/>
      <c r="H28" s="1"/>
      <c r="J28" s="609"/>
      <c r="K28" s="607"/>
      <c r="L28" s="16" t="s">
        <v>324</v>
      </c>
      <c r="M28" s="19">
        <v>15</v>
      </c>
      <c r="N28" s="1">
        <v>5</v>
      </c>
      <c r="O28" s="1">
        <v>3</v>
      </c>
      <c r="P28" s="1">
        <v>0</v>
      </c>
      <c r="Q28" s="1">
        <v>0</v>
      </c>
      <c r="R28" s="20">
        <v>0</v>
      </c>
    </row>
    <row r="29" spans="1:18" x14ac:dyDescent="0.25">
      <c r="A29" s="24" t="s">
        <v>128</v>
      </c>
      <c r="B29" s="1"/>
      <c r="C29" s="1">
        <v>2</v>
      </c>
      <c r="D29" s="1">
        <v>1</v>
      </c>
      <c r="E29" s="1">
        <v>1</v>
      </c>
      <c r="F29" s="1"/>
      <c r="G29" s="1"/>
      <c r="H29" s="1"/>
      <c r="J29" s="605" t="s">
        <v>12</v>
      </c>
      <c r="K29" s="608" t="s">
        <v>74</v>
      </c>
      <c r="L29" s="15" t="s">
        <v>323</v>
      </c>
      <c r="M29" s="33">
        <v>39</v>
      </c>
      <c r="N29" s="34">
        <v>28</v>
      </c>
      <c r="O29" s="34">
        <v>20</v>
      </c>
      <c r="P29" s="34">
        <v>0</v>
      </c>
      <c r="Q29" s="34">
        <v>0</v>
      </c>
      <c r="R29" s="35">
        <v>0</v>
      </c>
    </row>
    <row r="30" spans="1:18" ht="15.75" thickBot="1" x14ac:dyDescent="0.3">
      <c r="A30" s="24" t="s">
        <v>129</v>
      </c>
      <c r="B30" s="1"/>
      <c r="C30" s="1">
        <v>7</v>
      </c>
      <c r="D30" s="1">
        <v>6</v>
      </c>
      <c r="E30" s="1">
        <v>1</v>
      </c>
      <c r="F30" s="1"/>
      <c r="G30" s="1"/>
      <c r="H30" s="1"/>
      <c r="J30" s="606"/>
      <c r="K30" s="610"/>
      <c r="L30" s="17" t="s">
        <v>324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3">
        <v>0</v>
      </c>
    </row>
    <row r="31" spans="1:18" x14ac:dyDescent="0.25">
      <c r="A31" s="24" t="s">
        <v>130</v>
      </c>
      <c r="B31" s="1"/>
      <c r="C31" s="1">
        <v>21</v>
      </c>
      <c r="D31" s="1">
        <v>11</v>
      </c>
      <c r="E31" s="1">
        <v>4</v>
      </c>
      <c r="F31" s="1"/>
      <c r="G31" s="1"/>
      <c r="H31" s="1"/>
    </row>
    <row r="32" spans="1:18" x14ac:dyDescent="0.25">
      <c r="A32" s="24" t="s">
        <v>131</v>
      </c>
      <c r="B32" s="1"/>
      <c r="C32" s="1">
        <v>28</v>
      </c>
      <c r="D32" s="1">
        <v>31</v>
      </c>
      <c r="E32" s="1">
        <v>35</v>
      </c>
      <c r="F32" s="1">
        <v>28</v>
      </c>
      <c r="G32" s="1">
        <v>30</v>
      </c>
      <c r="H32" s="1">
        <v>26</v>
      </c>
    </row>
    <row r="33" spans="1:17" x14ac:dyDescent="0.25">
      <c r="A33" s="24" t="s">
        <v>132</v>
      </c>
      <c r="B33" s="1"/>
      <c r="C33" s="1">
        <v>10</v>
      </c>
      <c r="D33" s="1">
        <v>1</v>
      </c>
      <c r="E33" s="1">
        <v>4</v>
      </c>
      <c r="F33" s="1">
        <v>1</v>
      </c>
      <c r="G33" s="1"/>
      <c r="H33" s="1"/>
    </row>
    <row r="34" spans="1:17" ht="15.75" x14ac:dyDescent="0.25">
      <c r="A34" s="24" t="s">
        <v>133</v>
      </c>
      <c r="B34" s="1"/>
      <c r="C34" s="1">
        <v>102</v>
      </c>
      <c r="D34" s="1">
        <v>78</v>
      </c>
      <c r="E34" s="1">
        <v>30</v>
      </c>
      <c r="F34" s="1"/>
      <c r="G34" s="1"/>
      <c r="H34" s="1"/>
      <c r="J34" s="403" t="s">
        <v>78</v>
      </c>
      <c r="K34" s="617" t="s">
        <v>353</v>
      </c>
      <c r="L34" s="618"/>
      <c r="M34" s="618"/>
      <c r="N34" s="618"/>
      <c r="O34" s="618"/>
      <c r="P34" s="618"/>
      <c r="Q34" s="619"/>
    </row>
    <row r="35" spans="1:17" x14ac:dyDescent="0.25">
      <c r="A35" s="24" t="s">
        <v>134</v>
      </c>
      <c r="B35" s="1"/>
      <c r="C35" s="1">
        <v>14</v>
      </c>
      <c r="D35" s="1">
        <v>6</v>
      </c>
      <c r="E35" s="1"/>
      <c r="F35" s="1"/>
      <c r="G35" s="1"/>
      <c r="H35" s="1"/>
      <c r="J35" s="274" t="s">
        <v>98</v>
      </c>
      <c r="K35" s="274" t="s">
        <v>99</v>
      </c>
      <c r="L35" s="274" t="s">
        <v>100</v>
      </c>
      <c r="M35" s="274" t="s">
        <v>101</v>
      </c>
      <c r="N35" s="274" t="s">
        <v>102</v>
      </c>
      <c r="O35" s="274" t="s">
        <v>103</v>
      </c>
      <c r="P35" s="274" t="s">
        <v>104</v>
      </c>
      <c r="Q35" s="274" t="s">
        <v>105</v>
      </c>
    </row>
    <row r="36" spans="1:17" x14ac:dyDescent="0.25">
      <c r="A36" s="24" t="s">
        <v>135</v>
      </c>
      <c r="B36" s="1"/>
      <c r="C36" s="1">
        <v>28</v>
      </c>
      <c r="D36" s="1">
        <v>13</v>
      </c>
      <c r="E36" s="1">
        <v>4</v>
      </c>
      <c r="F36" s="1"/>
      <c r="G36" s="1"/>
      <c r="H36" s="1"/>
      <c r="J36" s="24" t="s">
        <v>164</v>
      </c>
      <c r="K36" s="1"/>
      <c r="L36" s="1"/>
      <c r="M36" s="1"/>
      <c r="N36" s="1">
        <v>1</v>
      </c>
      <c r="O36" s="1"/>
      <c r="P36" s="1"/>
      <c r="Q36" s="1"/>
    </row>
    <row r="37" spans="1:17" x14ac:dyDescent="0.25">
      <c r="A37" s="24" t="s">
        <v>136</v>
      </c>
      <c r="B37" s="1"/>
      <c r="C37" s="1">
        <v>19</v>
      </c>
      <c r="D37" s="1">
        <v>8</v>
      </c>
      <c r="E37" s="1">
        <v>3</v>
      </c>
      <c r="F37" s="1"/>
      <c r="G37" s="1"/>
      <c r="H37" s="1"/>
      <c r="J37" s="24" t="s">
        <v>165</v>
      </c>
      <c r="K37" s="1"/>
      <c r="L37" s="1">
        <v>4</v>
      </c>
      <c r="M37" s="1"/>
      <c r="N37" s="1"/>
      <c r="O37" s="1"/>
      <c r="P37" s="1"/>
      <c r="Q37" s="1"/>
    </row>
    <row r="38" spans="1:17" x14ac:dyDescent="0.25">
      <c r="A38" s="24" t="s">
        <v>137</v>
      </c>
      <c r="B38" s="1"/>
      <c r="C38" s="1">
        <v>2</v>
      </c>
      <c r="D38" s="1"/>
      <c r="E38" s="1">
        <v>1</v>
      </c>
      <c r="F38" s="1"/>
      <c r="G38" s="1"/>
      <c r="H38" s="1"/>
      <c r="J38" s="24" t="s">
        <v>166</v>
      </c>
      <c r="K38" s="1"/>
      <c r="L38" s="1">
        <v>61</v>
      </c>
      <c r="M38" s="1">
        <v>41</v>
      </c>
      <c r="N38" s="1">
        <v>36</v>
      </c>
      <c r="O38" s="1"/>
      <c r="P38" s="1"/>
      <c r="Q38" s="1"/>
    </row>
    <row r="39" spans="1:17" x14ac:dyDescent="0.25">
      <c r="A39" s="24" t="s">
        <v>138</v>
      </c>
      <c r="B39" s="1"/>
      <c r="C39" s="1"/>
      <c r="D39" s="1">
        <v>1</v>
      </c>
      <c r="E39" s="1"/>
      <c r="F39" s="1"/>
      <c r="G39" s="1"/>
      <c r="H39" s="1"/>
      <c r="J39" s="24" t="s">
        <v>167</v>
      </c>
      <c r="K39" s="1"/>
      <c r="L39" s="1"/>
      <c r="M39" s="1">
        <v>1</v>
      </c>
      <c r="N39" s="1">
        <v>2</v>
      </c>
      <c r="O39" s="1"/>
      <c r="P39" s="1"/>
      <c r="Q39" s="1"/>
    </row>
    <row r="40" spans="1:17" x14ac:dyDescent="0.25">
      <c r="A40" s="24" t="s">
        <v>139</v>
      </c>
      <c r="B40" s="1"/>
      <c r="C40" s="1"/>
      <c r="D40" s="1">
        <v>2</v>
      </c>
      <c r="E40" s="1"/>
      <c r="F40" s="1"/>
      <c r="G40" s="1"/>
      <c r="H40" s="1"/>
      <c r="J40" s="24" t="s">
        <v>168</v>
      </c>
      <c r="K40" s="1"/>
      <c r="L40" s="1">
        <v>8</v>
      </c>
      <c r="M40" s="1">
        <v>6</v>
      </c>
      <c r="N40" s="1">
        <v>3</v>
      </c>
      <c r="O40" s="1"/>
      <c r="P40" s="1"/>
      <c r="Q40" s="1"/>
    </row>
    <row r="41" spans="1:17" x14ac:dyDescent="0.25">
      <c r="A41" s="24" t="s">
        <v>140</v>
      </c>
      <c r="B41" s="1"/>
      <c r="C41" s="1">
        <v>3</v>
      </c>
      <c r="D41" s="1">
        <v>2</v>
      </c>
      <c r="E41" s="1"/>
      <c r="F41" s="1"/>
      <c r="G41" s="1"/>
      <c r="H41" s="1"/>
      <c r="J41" s="24" t="s">
        <v>169</v>
      </c>
      <c r="K41" s="1"/>
      <c r="L41" s="1">
        <v>12</v>
      </c>
      <c r="M41" s="1">
        <v>9</v>
      </c>
      <c r="N41" s="1">
        <v>3</v>
      </c>
      <c r="O41" s="1">
        <v>1</v>
      </c>
      <c r="P41" s="1"/>
      <c r="Q41" s="1"/>
    </row>
    <row r="42" spans="1:17" x14ac:dyDescent="0.25">
      <c r="A42" s="24" t="s">
        <v>141</v>
      </c>
      <c r="B42" s="1"/>
      <c r="C42" s="1">
        <v>5</v>
      </c>
      <c r="D42" s="1">
        <v>4</v>
      </c>
      <c r="E42" s="1"/>
      <c r="F42" s="1"/>
      <c r="G42" s="1"/>
      <c r="H42" s="1"/>
      <c r="J42" s="24" t="s">
        <v>170</v>
      </c>
      <c r="K42" s="1"/>
      <c r="L42" s="1">
        <v>10</v>
      </c>
      <c r="M42" s="1">
        <v>6</v>
      </c>
      <c r="N42" s="1">
        <v>3</v>
      </c>
      <c r="O42" s="1"/>
      <c r="P42" s="1"/>
      <c r="Q42" s="1"/>
    </row>
    <row r="43" spans="1:17" x14ac:dyDescent="0.25">
      <c r="A43" s="24" t="s">
        <v>142</v>
      </c>
      <c r="B43" s="1"/>
      <c r="C43" s="1">
        <v>29</v>
      </c>
      <c r="D43" s="1">
        <v>25</v>
      </c>
      <c r="E43" s="1">
        <v>15</v>
      </c>
      <c r="F43" s="1"/>
      <c r="G43" s="1"/>
      <c r="H43" s="1"/>
      <c r="J43" s="24" t="s">
        <v>171</v>
      </c>
      <c r="K43" s="1"/>
      <c r="L43" s="1">
        <v>5</v>
      </c>
      <c r="M43" s="1">
        <v>8</v>
      </c>
      <c r="N43" s="1">
        <v>2</v>
      </c>
      <c r="O43" s="1"/>
      <c r="P43" s="1"/>
      <c r="Q43" s="1"/>
    </row>
    <row r="44" spans="1:17" x14ac:dyDescent="0.25">
      <c r="A44" s="24" t="s">
        <v>143</v>
      </c>
      <c r="B44" s="1"/>
      <c r="C44" s="1">
        <v>204</v>
      </c>
      <c r="D44" s="1">
        <v>186</v>
      </c>
      <c r="E44" s="1">
        <v>232</v>
      </c>
      <c r="F44" s="1">
        <v>184</v>
      </c>
      <c r="G44" s="1">
        <v>210</v>
      </c>
      <c r="H44" s="1">
        <v>178</v>
      </c>
      <c r="J44" s="24" t="s">
        <v>172</v>
      </c>
      <c r="K44" s="1"/>
      <c r="L44" s="1">
        <v>3</v>
      </c>
      <c r="M44" s="1">
        <v>3</v>
      </c>
      <c r="N44" s="1">
        <v>1</v>
      </c>
      <c r="O44" s="1"/>
      <c r="P44" s="1"/>
      <c r="Q44" s="1"/>
    </row>
    <row r="45" spans="1:17" x14ac:dyDescent="0.25">
      <c r="A45" s="24" t="s">
        <v>144</v>
      </c>
      <c r="B45" s="1"/>
      <c r="C45" s="1">
        <v>18</v>
      </c>
      <c r="D45" s="1">
        <v>11</v>
      </c>
      <c r="E45" s="1">
        <v>1</v>
      </c>
      <c r="F45" s="1"/>
      <c r="G45" s="1"/>
      <c r="H45" s="1"/>
      <c r="J45" s="24" t="s">
        <v>173</v>
      </c>
      <c r="K45" s="1"/>
      <c r="L45" s="1">
        <v>5</v>
      </c>
      <c r="M45" s="1">
        <v>2</v>
      </c>
      <c r="N45" s="1">
        <v>2</v>
      </c>
      <c r="O45" s="1"/>
      <c r="P45" s="1"/>
      <c r="Q45" s="1"/>
    </row>
    <row r="46" spans="1:17" x14ac:dyDescent="0.25">
      <c r="A46" s="24" t="s">
        <v>145</v>
      </c>
      <c r="B46" s="1"/>
      <c r="C46" s="1">
        <v>9</v>
      </c>
      <c r="D46" s="1">
        <v>5</v>
      </c>
      <c r="E46" s="1">
        <v>7</v>
      </c>
      <c r="F46" s="1">
        <v>2</v>
      </c>
      <c r="G46" s="1"/>
      <c r="H46" s="1"/>
      <c r="J46" s="24" t="s">
        <v>174</v>
      </c>
      <c r="K46" s="1"/>
      <c r="L46" s="1"/>
      <c r="M46" s="1"/>
      <c r="N46" s="1">
        <v>11</v>
      </c>
      <c r="O46" s="1"/>
      <c r="P46" s="1"/>
      <c r="Q46" s="1"/>
    </row>
    <row r="47" spans="1:17" x14ac:dyDescent="0.25">
      <c r="A47" s="24" t="s">
        <v>146</v>
      </c>
      <c r="B47" s="1"/>
      <c r="C47" s="1">
        <v>3</v>
      </c>
      <c r="D47" s="1"/>
      <c r="E47" s="1">
        <v>1</v>
      </c>
      <c r="F47" s="1"/>
      <c r="G47" s="1"/>
      <c r="H47" s="1"/>
      <c r="J47" s="24" t="s">
        <v>175</v>
      </c>
      <c r="K47" s="1"/>
      <c r="L47" s="1"/>
      <c r="M47" s="1">
        <v>2</v>
      </c>
      <c r="N47" s="1"/>
      <c r="O47" s="1"/>
      <c r="P47" s="1"/>
      <c r="Q47" s="1"/>
    </row>
    <row r="48" spans="1:17" x14ac:dyDescent="0.25">
      <c r="A48" s="24" t="s">
        <v>147</v>
      </c>
      <c r="B48" s="1"/>
      <c r="C48" s="1">
        <v>5</v>
      </c>
      <c r="D48" s="1">
        <v>1</v>
      </c>
      <c r="E48" s="1">
        <v>1</v>
      </c>
      <c r="F48" s="1"/>
      <c r="G48" s="1"/>
      <c r="H48" s="1"/>
      <c r="J48" s="24" t="s">
        <v>176</v>
      </c>
      <c r="K48" s="1"/>
      <c r="L48" s="1"/>
      <c r="M48" s="1">
        <v>1</v>
      </c>
      <c r="N48" s="1">
        <v>2</v>
      </c>
      <c r="O48" s="1"/>
      <c r="P48" s="1"/>
      <c r="Q48" s="1"/>
    </row>
    <row r="49" spans="1:17" x14ac:dyDescent="0.25">
      <c r="A49" s="24" t="s">
        <v>148</v>
      </c>
      <c r="B49" s="1"/>
      <c r="C49" s="1">
        <v>8</v>
      </c>
      <c r="D49" s="1">
        <v>12</v>
      </c>
      <c r="E49" s="1">
        <v>1</v>
      </c>
      <c r="F49" s="1"/>
      <c r="G49" s="1"/>
      <c r="H49" s="1"/>
      <c r="J49" s="24" t="s">
        <v>177</v>
      </c>
      <c r="K49" s="1"/>
      <c r="L49" s="1">
        <v>5</v>
      </c>
      <c r="M49" s="1">
        <v>3</v>
      </c>
      <c r="N49" s="1">
        <v>2</v>
      </c>
      <c r="O49" s="1"/>
      <c r="P49" s="1"/>
      <c r="Q49" s="1"/>
    </row>
    <row r="50" spans="1:17" x14ac:dyDescent="0.25">
      <c r="A50" s="24" t="s">
        <v>149</v>
      </c>
      <c r="B50" s="1"/>
      <c r="C50" s="1">
        <v>13</v>
      </c>
      <c r="D50" s="1">
        <v>7</v>
      </c>
      <c r="E50" s="1">
        <v>6</v>
      </c>
      <c r="F50" s="1"/>
      <c r="G50" s="1"/>
      <c r="H50" s="1"/>
      <c r="J50" s="24" t="s">
        <v>178</v>
      </c>
      <c r="K50" s="1"/>
      <c r="L50" s="1">
        <v>6</v>
      </c>
      <c r="M50" s="1"/>
      <c r="N50" s="1"/>
      <c r="O50" s="1"/>
      <c r="P50" s="1"/>
      <c r="Q50" s="1"/>
    </row>
    <row r="51" spans="1:17" x14ac:dyDescent="0.25">
      <c r="A51" s="24" t="s">
        <v>150</v>
      </c>
      <c r="B51" s="1"/>
      <c r="C51" s="1"/>
      <c r="D51" s="1"/>
      <c r="E51" s="1">
        <v>2</v>
      </c>
      <c r="F51" s="1"/>
      <c r="G51" s="1"/>
      <c r="H51" s="1"/>
      <c r="J51" s="24" t="s">
        <v>179</v>
      </c>
      <c r="K51" s="1"/>
      <c r="L51" s="1">
        <v>31</v>
      </c>
      <c r="M51" s="1">
        <v>19</v>
      </c>
      <c r="N51" s="1">
        <v>21</v>
      </c>
      <c r="O51" s="1"/>
      <c r="P51" s="1"/>
      <c r="Q51" s="1"/>
    </row>
    <row r="52" spans="1:17" x14ac:dyDescent="0.25">
      <c r="A52" s="24" t="s">
        <v>151</v>
      </c>
      <c r="B52" s="1"/>
      <c r="C52" s="1">
        <v>10</v>
      </c>
      <c r="D52" s="1">
        <v>3</v>
      </c>
      <c r="E52" s="1">
        <v>5</v>
      </c>
      <c r="F52" s="1"/>
      <c r="G52" s="1"/>
      <c r="H52" s="1"/>
      <c r="J52" s="24" t="s">
        <v>180</v>
      </c>
      <c r="K52" s="1"/>
      <c r="L52" s="1">
        <v>64</v>
      </c>
      <c r="M52" s="1">
        <v>65</v>
      </c>
      <c r="N52" s="1">
        <v>13</v>
      </c>
      <c r="O52" s="1">
        <v>1</v>
      </c>
      <c r="P52" s="1"/>
      <c r="Q52" s="1"/>
    </row>
    <row r="53" spans="1:17" x14ac:dyDescent="0.25">
      <c r="A53" s="24" t="s">
        <v>152</v>
      </c>
      <c r="B53" s="1"/>
      <c r="C53" s="1">
        <v>6</v>
      </c>
      <c r="D53" s="1">
        <v>7</v>
      </c>
      <c r="E53" s="1">
        <v>6</v>
      </c>
      <c r="F53" s="1"/>
      <c r="G53" s="1"/>
      <c r="H53" s="1"/>
      <c r="J53" s="24" t="s">
        <v>181</v>
      </c>
      <c r="K53" s="1"/>
      <c r="L53" s="1"/>
      <c r="M53" s="1"/>
      <c r="N53" s="1">
        <v>1</v>
      </c>
      <c r="O53" s="1"/>
      <c r="P53" s="1"/>
      <c r="Q53" s="1"/>
    </row>
    <row r="54" spans="1:17" x14ac:dyDescent="0.25">
      <c r="A54" s="24" t="s">
        <v>153</v>
      </c>
      <c r="B54" s="1"/>
      <c r="C54" s="1">
        <v>6</v>
      </c>
      <c r="D54" s="1">
        <v>7</v>
      </c>
      <c r="E54" s="1">
        <v>8</v>
      </c>
      <c r="F54" s="1"/>
      <c r="G54" s="1"/>
      <c r="H54" s="1"/>
      <c r="J54" s="24" t="s">
        <v>182</v>
      </c>
      <c r="K54" s="1"/>
      <c r="L54" s="1">
        <v>370</v>
      </c>
      <c r="M54" s="1">
        <v>352</v>
      </c>
      <c r="N54" s="1">
        <v>183</v>
      </c>
      <c r="O54" s="1">
        <v>40</v>
      </c>
      <c r="P54" s="1"/>
      <c r="Q54" s="1"/>
    </row>
    <row r="55" spans="1:17" x14ac:dyDescent="0.25">
      <c r="A55" s="24" t="s">
        <v>154</v>
      </c>
      <c r="B55" s="1"/>
      <c r="C55" s="1">
        <v>1</v>
      </c>
      <c r="D55" s="1"/>
      <c r="E55" s="1"/>
      <c r="F55" s="1"/>
      <c r="G55" s="1"/>
      <c r="H55" s="1"/>
      <c r="J55" s="24" t="s">
        <v>183</v>
      </c>
      <c r="K55" s="1"/>
      <c r="L55" s="1">
        <v>101</v>
      </c>
      <c r="M55" s="1">
        <v>80</v>
      </c>
      <c r="N55" s="1">
        <v>44</v>
      </c>
      <c r="O55" s="1"/>
      <c r="P55" s="1"/>
      <c r="Q55" s="1"/>
    </row>
    <row r="56" spans="1:17" x14ac:dyDescent="0.25">
      <c r="A56" s="24" t="s">
        <v>155</v>
      </c>
      <c r="B56" s="1"/>
      <c r="C56" s="1">
        <v>4</v>
      </c>
      <c r="D56" s="1"/>
      <c r="E56" s="1">
        <v>2</v>
      </c>
      <c r="F56" s="1"/>
      <c r="G56" s="1"/>
      <c r="H56" s="1"/>
      <c r="J56" s="24" t="s">
        <v>184</v>
      </c>
      <c r="K56" s="1"/>
      <c r="L56" s="1"/>
      <c r="M56" s="1"/>
      <c r="N56" s="1">
        <v>6</v>
      </c>
      <c r="O56" s="1"/>
      <c r="P56" s="1"/>
      <c r="Q56" s="1"/>
    </row>
    <row r="57" spans="1:17" x14ac:dyDescent="0.25">
      <c r="A57" s="24" t="s">
        <v>156</v>
      </c>
      <c r="B57" s="1"/>
      <c r="C57" s="1">
        <v>6</v>
      </c>
      <c r="D57" s="1">
        <v>12</v>
      </c>
      <c r="E57" s="1">
        <v>6</v>
      </c>
      <c r="F57" s="1"/>
      <c r="G57" s="1"/>
      <c r="H57" s="1"/>
      <c r="J57" s="24" t="s">
        <v>185</v>
      </c>
      <c r="K57" s="1"/>
      <c r="L57" s="1"/>
      <c r="M57" s="1"/>
      <c r="N57" s="1">
        <v>1</v>
      </c>
      <c r="O57" s="1"/>
      <c r="P57" s="1"/>
      <c r="Q57" s="1"/>
    </row>
    <row r="58" spans="1:17" x14ac:dyDescent="0.25">
      <c r="A58" s="24" t="s">
        <v>157</v>
      </c>
      <c r="B58" s="1"/>
      <c r="C58" s="1">
        <v>31</v>
      </c>
      <c r="D58" s="1">
        <v>19</v>
      </c>
      <c r="E58" s="1">
        <v>12</v>
      </c>
      <c r="F58" s="1">
        <v>1</v>
      </c>
      <c r="G58" s="1"/>
      <c r="H58" s="1"/>
      <c r="J58" s="24" t="s">
        <v>186</v>
      </c>
      <c r="K58" s="1"/>
      <c r="L58" s="1">
        <v>6</v>
      </c>
      <c r="M58" s="1">
        <v>9</v>
      </c>
      <c r="N58" s="1">
        <v>16</v>
      </c>
      <c r="O58" s="1"/>
      <c r="P58" s="1"/>
      <c r="Q58" s="1"/>
    </row>
    <row r="59" spans="1:17" x14ac:dyDescent="0.25">
      <c r="A59" s="24" t="s">
        <v>158</v>
      </c>
      <c r="B59" s="1"/>
      <c r="C59" s="1">
        <v>1</v>
      </c>
      <c r="D59" s="1">
        <v>1</v>
      </c>
      <c r="E59" s="1"/>
      <c r="F59" s="1">
        <v>1</v>
      </c>
      <c r="G59" s="1"/>
      <c r="H59" s="1"/>
      <c r="J59" s="24" t="s">
        <v>188</v>
      </c>
      <c r="K59" s="1"/>
      <c r="L59" s="1"/>
      <c r="M59" s="1">
        <v>4</v>
      </c>
      <c r="N59" s="1">
        <v>2</v>
      </c>
      <c r="O59" s="1"/>
      <c r="P59" s="1"/>
      <c r="Q59" s="1"/>
    </row>
    <row r="60" spans="1:17" x14ac:dyDescent="0.25">
      <c r="A60" s="24" t="s">
        <v>159</v>
      </c>
      <c r="B60" s="1"/>
      <c r="C60" s="1"/>
      <c r="D60" s="1"/>
      <c r="E60" s="1">
        <v>1</v>
      </c>
      <c r="F60" s="1"/>
      <c r="G60" s="1"/>
      <c r="H60" s="1"/>
      <c r="J60" s="24" t="s">
        <v>189</v>
      </c>
      <c r="K60" s="1"/>
      <c r="L60" s="1">
        <v>7</v>
      </c>
      <c r="M60" s="1">
        <v>2</v>
      </c>
      <c r="N60" s="1">
        <v>2</v>
      </c>
      <c r="O60" s="1"/>
      <c r="P60" s="1"/>
      <c r="Q60" s="1"/>
    </row>
    <row r="61" spans="1:17" x14ac:dyDescent="0.25">
      <c r="A61" s="24" t="s">
        <v>160</v>
      </c>
      <c r="B61" s="1"/>
      <c r="C61" s="1">
        <v>4</v>
      </c>
      <c r="D61" s="1">
        <v>1</v>
      </c>
      <c r="E61" s="1"/>
      <c r="F61" s="1"/>
      <c r="G61" s="1"/>
      <c r="H61" s="1"/>
      <c r="J61" s="24" t="s">
        <v>190</v>
      </c>
      <c r="K61" s="1"/>
      <c r="L61" s="1"/>
      <c r="M61" s="1">
        <v>1</v>
      </c>
      <c r="N61" s="1">
        <v>2</v>
      </c>
      <c r="O61" s="1"/>
      <c r="P61" s="1"/>
      <c r="Q61" s="1"/>
    </row>
    <row r="62" spans="1:17" x14ac:dyDescent="0.25">
      <c r="A62" s="24" t="s">
        <v>161</v>
      </c>
      <c r="B62" s="1"/>
      <c r="C62" s="1"/>
      <c r="D62" s="1"/>
      <c r="E62" s="1">
        <v>1</v>
      </c>
      <c r="F62" s="1"/>
      <c r="G62" s="1"/>
      <c r="H62" s="1"/>
      <c r="J62" s="24" t="s">
        <v>191</v>
      </c>
      <c r="K62" s="1"/>
      <c r="L62" s="1">
        <v>17</v>
      </c>
      <c r="M62" s="1">
        <v>3</v>
      </c>
      <c r="N62" s="1">
        <v>4</v>
      </c>
      <c r="O62" s="1"/>
      <c r="P62" s="1"/>
      <c r="Q62" s="1"/>
    </row>
    <row r="63" spans="1:17" x14ac:dyDescent="0.25">
      <c r="A63" s="24" t="s">
        <v>162</v>
      </c>
      <c r="B63" s="1"/>
      <c r="C63" s="1">
        <v>21</v>
      </c>
      <c r="D63" s="1">
        <v>14</v>
      </c>
      <c r="E63" s="1">
        <v>9</v>
      </c>
      <c r="F63" s="1">
        <v>1</v>
      </c>
      <c r="G63" s="1"/>
      <c r="H63" s="1"/>
      <c r="J63" s="24" t="s">
        <v>187</v>
      </c>
      <c r="K63" s="1"/>
      <c r="L63" s="1">
        <v>9</v>
      </c>
      <c r="M63" s="1">
        <v>7</v>
      </c>
      <c r="N63" s="1">
        <v>4</v>
      </c>
      <c r="O63" s="1"/>
      <c r="P63" s="1"/>
      <c r="Q63" s="1"/>
    </row>
    <row r="64" spans="1:17" x14ac:dyDescent="0.25">
      <c r="A64" s="24" t="s">
        <v>163</v>
      </c>
      <c r="B64" s="1"/>
      <c r="C64" s="1">
        <v>1</v>
      </c>
      <c r="D64" s="1"/>
      <c r="E64" s="1">
        <v>1</v>
      </c>
      <c r="F64" s="1"/>
      <c r="G64" s="1"/>
      <c r="H64" s="1"/>
      <c r="J64" s="24" t="s">
        <v>192</v>
      </c>
      <c r="K64" s="1"/>
      <c r="L64" s="1">
        <v>52</v>
      </c>
      <c r="M64" s="1">
        <v>29</v>
      </c>
      <c r="N64" s="1">
        <v>3</v>
      </c>
      <c r="O64" s="1"/>
      <c r="P64" s="1"/>
      <c r="Q64" s="1"/>
    </row>
    <row r="65" spans="10:17" x14ac:dyDescent="0.25">
      <c r="J65" s="24" t="s">
        <v>193</v>
      </c>
      <c r="K65" s="1"/>
      <c r="L65" s="1">
        <v>3</v>
      </c>
      <c r="M65" s="1">
        <v>2</v>
      </c>
      <c r="N65" s="1"/>
      <c r="O65" s="1"/>
      <c r="P65" s="1"/>
      <c r="Q65" s="1"/>
    </row>
    <row r="66" spans="10:17" x14ac:dyDescent="0.25">
      <c r="J66" s="24" t="s">
        <v>194</v>
      </c>
      <c r="K66" s="1"/>
      <c r="L66" s="1">
        <v>39</v>
      </c>
      <c r="M66" s="1">
        <v>28</v>
      </c>
      <c r="N66" s="1">
        <v>20</v>
      </c>
      <c r="O66" s="1"/>
      <c r="P66" s="1"/>
      <c r="Q66" s="1"/>
    </row>
    <row r="67" spans="10:17" x14ac:dyDescent="0.25">
      <c r="J67" s="24" t="s">
        <v>195</v>
      </c>
      <c r="K67" s="1"/>
      <c r="L67" s="1">
        <v>4</v>
      </c>
      <c r="M67" s="1">
        <v>4</v>
      </c>
      <c r="N67" s="1">
        <v>1</v>
      </c>
      <c r="O67" s="1"/>
      <c r="P67" s="1"/>
      <c r="Q67" s="1"/>
    </row>
    <row r="68" spans="10:17" x14ac:dyDescent="0.25">
      <c r="J68" s="24" t="s">
        <v>196</v>
      </c>
      <c r="K68" s="1"/>
      <c r="L68" s="1">
        <v>1</v>
      </c>
      <c r="M68" s="1"/>
      <c r="N68" s="1"/>
      <c r="O68" s="1"/>
      <c r="P68" s="1"/>
      <c r="Q68" s="1"/>
    </row>
    <row r="69" spans="10:17" x14ac:dyDescent="0.25">
      <c r="J69" s="24" t="s">
        <v>197</v>
      </c>
      <c r="K69" s="1"/>
      <c r="L69" s="1">
        <v>2</v>
      </c>
      <c r="M69" s="1"/>
      <c r="N69" s="1"/>
      <c r="O69" s="1"/>
      <c r="P69" s="1"/>
      <c r="Q69" s="1"/>
    </row>
    <row r="70" spans="10:17" x14ac:dyDescent="0.25">
      <c r="J70" s="24" t="s">
        <v>198</v>
      </c>
      <c r="K70" s="1"/>
      <c r="L70" s="1">
        <v>2</v>
      </c>
      <c r="M70" s="1">
        <v>1</v>
      </c>
      <c r="N70" s="1"/>
      <c r="O70" s="1"/>
      <c r="P70" s="1"/>
      <c r="Q70" s="1"/>
    </row>
    <row r="71" spans="10:17" x14ac:dyDescent="0.25">
      <c r="J71" s="24" t="s">
        <v>199</v>
      </c>
      <c r="K71" s="1"/>
      <c r="L71" s="1">
        <v>2</v>
      </c>
      <c r="M71" s="1"/>
      <c r="N71" s="1"/>
      <c r="O71" s="1"/>
      <c r="P71" s="1"/>
      <c r="Q71" s="1"/>
    </row>
    <row r="72" spans="10:17" x14ac:dyDescent="0.25">
      <c r="J72" s="24" t="s">
        <v>200</v>
      </c>
      <c r="K72" s="1"/>
      <c r="L72" s="1">
        <v>1</v>
      </c>
      <c r="M72" s="1"/>
      <c r="N72" s="1"/>
      <c r="O72" s="1"/>
      <c r="P72" s="1"/>
      <c r="Q72" s="1"/>
    </row>
    <row r="73" spans="10:17" x14ac:dyDescent="0.25">
      <c r="J73" s="24" t="s">
        <v>201</v>
      </c>
      <c r="K73" s="1"/>
      <c r="L73" s="1"/>
      <c r="M73" s="1">
        <v>1</v>
      </c>
      <c r="N73" s="1"/>
      <c r="O73" s="1"/>
      <c r="P73" s="1"/>
      <c r="Q73" s="1"/>
    </row>
    <row r="74" spans="10:17" x14ac:dyDescent="0.25">
      <c r="J74" s="24" t="s">
        <v>202</v>
      </c>
      <c r="K74" s="1"/>
      <c r="L74" s="1">
        <v>2</v>
      </c>
      <c r="M74" s="1">
        <v>2</v>
      </c>
      <c r="N74" s="1"/>
      <c r="O74" s="1"/>
      <c r="P74" s="1"/>
      <c r="Q74" s="1"/>
    </row>
    <row r="75" spans="10:17" x14ac:dyDescent="0.25">
      <c r="J75" s="24" t="s">
        <v>203</v>
      </c>
      <c r="K75" s="1"/>
      <c r="L75" s="1">
        <v>7</v>
      </c>
      <c r="M75" s="1">
        <v>3</v>
      </c>
      <c r="N75" s="1"/>
      <c r="O75" s="1"/>
      <c r="P75" s="1"/>
      <c r="Q75" s="1"/>
    </row>
    <row r="76" spans="10:17" x14ac:dyDescent="0.25">
      <c r="J76" s="24" t="s">
        <v>204</v>
      </c>
      <c r="K76" s="1"/>
      <c r="L76" s="1">
        <v>5</v>
      </c>
      <c r="M76" s="1">
        <v>5</v>
      </c>
      <c r="N76" s="1"/>
      <c r="O76" s="1"/>
      <c r="P76" s="1"/>
      <c r="Q76" s="1"/>
    </row>
    <row r="77" spans="10:17" x14ac:dyDescent="0.25">
      <c r="J77" s="24" t="s">
        <v>205</v>
      </c>
      <c r="K77" s="1"/>
      <c r="L77" s="1">
        <v>2</v>
      </c>
      <c r="M77" s="1"/>
      <c r="N77" s="1"/>
      <c r="O77" s="1"/>
      <c r="P77" s="1"/>
      <c r="Q77" s="1"/>
    </row>
    <row r="78" spans="10:17" x14ac:dyDescent="0.25">
      <c r="J78" s="24" t="s">
        <v>206</v>
      </c>
      <c r="K78" s="1"/>
      <c r="L78" s="1">
        <v>5</v>
      </c>
      <c r="M78" s="1">
        <v>7</v>
      </c>
      <c r="N78" s="1"/>
      <c r="O78" s="1"/>
      <c r="P78" s="1"/>
      <c r="Q78" s="1"/>
    </row>
    <row r="79" spans="10:17" x14ac:dyDescent="0.25">
      <c r="J79" s="24" t="s">
        <v>207</v>
      </c>
      <c r="K79" s="1"/>
      <c r="L79" s="1">
        <v>1</v>
      </c>
      <c r="M79" s="1">
        <v>1</v>
      </c>
      <c r="N79" s="1"/>
      <c r="O79" s="1"/>
      <c r="P79" s="1"/>
      <c r="Q79" s="1"/>
    </row>
    <row r="80" spans="10:17" x14ac:dyDescent="0.25">
      <c r="J80" s="24" t="s">
        <v>208</v>
      </c>
      <c r="K80" s="1"/>
      <c r="L80" s="1">
        <v>1</v>
      </c>
      <c r="M80" s="1"/>
      <c r="N80" s="1"/>
      <c r="O80" s="1"/>
      <c r="P80" s="1"/>
      <c r="Q80" s="1"/>
    </row>
    <row r="81" spans="10:17" x14ac:dyDescent="0.25">
      <c r="J81" s="24" t="s">
        <v>209</v>
      </c>
      <c r="K81" s="1"/>
      <c r="L81" s="1">
        <v>3</v>
      </c>
      <c r="M81" s="1"/>
      <c r="N81" s="1"/>
      <c r="O81" s="1"/>
      <c r="P81" s="1"/>
      <c r="Q81" s="1"/>
    </row>
    <row r="82" spans="10:17" x14ac:dyDescent="0.25">
      <c r="J82" s="24" t="s">
        <v>210</v>
      </c>
      <c r="K82" s="1"/>
      <c r="L82" s="1"/>
      <c r="M82" s="1">
        <v>2</v>
      </c>
      <c r="N82" s="1"/>
      <c r="O82" s="1"/>
      <c r="P82" s="1"/>
      <c r="Q82" s="1"/>
    </row>
    <row r="83" spans="10:17" x14ac:dyDescent="0.25">
      <c r="J83" s="24" t="s">
        <v>211</v>
      </c>
      <c r="K83" s="1"/>
      <c r="L83" s="1"/>
      <c r="M83" s="1">
        <v>1</v>
      </c>
      <c r="N83" s="1"/>
      <c r="O83" s="1"/>
      <c r="P83" s="1"/>
      <c r="Q83" s="1"/>
    </row>
    <row r="84" spans="10:17" x14ac:dyDescent="0.25">
      <c r="J84" s="24" t="s">
        <v>212</v>
      </c>
      <c r="K84" s="1"/>
      <c r="L84" s="1">
        <v>4</v>
      </c>
      <c r="M84" s="1">
        <v>1</v>
      </c>
      <c r="N84" s="1"/>
      <c r="O84" s="1"/>
      <c r="P84" s="1"/>
      <c r="Q84" s="1"/>
    </row>
    <row r="85" spans="10:17" x14ac:dyDescent="0.25">
      <c r="J85" s="24" t="s">
        <v>213</v>
      </c>
      <c r="K85" s="1"/>
      <c r="L85" s="1">
        <v>6</v>
      </c>
      <c r="M85" s="1">
        <v>1</v>
      </c>
      <c r="N85" s="1"/>
      <c r="O85" s="1"/>
      <c r="P85" s="1"/>
      <c r="Q85" s="1"/>
    </row>
    <row r="86" spans="10:17" x14ac:dyDescent="0.25">
      <c r="J86" s="24" t="s">
        <v>214</v>
      </c>
      <c r="K86" s="1"/>
      <c r="L86" s="1"/>
      <c r="M86" s="1">
        <v>1</v>
      </c>
      <c r="N86" s="1"/>
      <c r="O86" s="1"/>
      <c r="P86" s="1"/>
      <c r="Q86" s="1"/>
    </row>
    <row r="87" spans="10:17" x14ac:dyDescent="0.25">
      <c r="J87" s="24" t="s">
        <v>215</v>
      </c>
      <c r="K87" s="1"/>
      <c r="L87" s="1">
        <v>1</v>
      </c>
      <c r="M87" s="1">
        <v>4</v>
      </c>
      <c r="N87" s="1"/>
      <c r="O87" s="1"/>
      <c r="P87" s="1"/>
      <c r="Q87" s="1"/>
    </row>
    <row r="88" spans="10:17" x14ac:dyDescent="0.25">
      <c r="J88" s="24" t="s">
        <v>216</v>
      </c>
      <c r="K88" s="1"/>
      <c r="L88" s="1">
        <v>1</v>
      </c>
      <c r="M88" s="1"/>
      <c r="N88" s="1"/>
      <c r="O88" s="1"/>
      <c r="P88" s="1"/>
      <c r="Q88" s="1"/>
    </row>
    <row r="89" spans="10:17" x14ac:dyDescent="0.25">
      <c r="J89" s="24" t="s">
        <v>217</v>
      </c>
      <c r="K89" s="1"/>
      <c r="L89" s="1">
        <v>1</v>
      </c>
      <c r="M89" s="1"/>
      <c r="N89" s="1"/>
      <c r="O89" s="1"/>
      <c r="P89" s="1"/>
      <c r="Q89" s="1"/>
    </row>
    <row r="90" spans="10:17" x14ac:dyDescent="0.25">
      <c r="J90" s="24" t="s">
        <v>218</v>
      </c>
      <c r="K90" s="1"/>
      <c r="L90" s="1">
        <v>203</v>
      </c>
      <c r="M90" s="1">
        <v>152</v>
      </c>
      <c r="N90" s="1">
        <v>110</v>
      </c>
      <c r="O90" s="1">
        <v>15</v>
      </c>
      <c r="P90" s="1"/>
      <c r="Q90" s="1"/>
    </row>
    <row r="91" spans="10:17" x14ac:dyDescent="0.25">
      <c r="J91" s="24" t="s">
        <v>219</v>
      </c>
      <c r="K91" s="1"/>
      <c r="L91" s="1">
        <v>20</v>
      </c>
      <c r="M91" s="1">
        <v>21</v>
      </c>
      <c r="N91" s="1">
        <v>4</v>
      </c>
      <c r="O91" s="1"/>
      <c r="P91" s="1"/>
      <c r="Q91" s="1"/>
    </row>
    <row r="92" spans="10:17" x14ac:dyDescent="0.25">
      <c r="J92" s="24" t="s">
        <v>220</v>
      </c>
      <c r="K92" s="1"/>
      <c r="L92" s="1">
        <v>8</v>
      </c>
      <c r="M92" s="1">
        <v>2</v>
      </c>
      <c r="N92" s="1">
        <v>3</v>
      </c>
      <c r="O92" s="1"/>
      <c r="P92" s="1"/>
      <c r="Q92" s="1"/>
    </row>
    <row r="93" spans="10:17" x14ac:dyDescent="0.25">
      <c r="J93" s="24" t="s">
        <v>221</v>
      </c>
      <c r="K93" s="1"/>
      <c r="L93" s="1">
        <v>225</v>
      </c>
      <c r="M93" s="1">
        <v>285</v>
      </c>
      <c r="N93" s="1">
        <v>245</v>
      </c>
      <c r="O93" s="1">
        <v>233</v>
      </c>
      <c r="P93" s="1">
        <v>192</v>
      </c>
      <c r="Q93" s="1">
        <v>191</v>
      </c>
    </row>
    <row r="94" spans="10:17" x14ac:dyDescent="0.25">
      <c r="J94" s="24" t="s">
        <v>222</v>
      </c>
      <c r="K94" s="1"/>
      <c r="L94" s="1">
        <v>6</v>
      </c>
      <c r="M94" s="1">
        <v>7</v>
      </c>
      <c r="N94" s="1">
        <v>1</v>
      </c>
      <c r="O94" s="1"/>
      <c r="P94" s="1"/>
      <c r="Q94" s="1"/>
    </row>
    <row r="95" spans="10:17" x14ac:dyDescent="0.25">
      <c r="J95" s="24" t="s">
        <v>223</v>
      </c>
      <c r="K95" s="1"/>
      <c r="L95" s="1">
        <v>41</v>
      </c>
      <c r="M95" s="1">
        <v>40</v>
      </c>
      <c r="N95" s="1">
        <v>39</v>
      </c>
      <c r="O95" s="1">
        <v>49</v>
      </c>
      <c r="P95" s="1">
        <v>35</v>
      </c>
      <c r="Q95" s="1">
        <v>45</v>
      </c>
    </row>
    <row r="97" spans="1:17" x14ac:dyDescent="0.25">
      <c r="B97" s="13"/>
      <c r="C97" s="13"/>
      <c r="D97" s="13"/>
      <c r="E97" s="13"/>
      <c r="F97" s="13"/>
      <c r="G97" s="13"/>
      <c r="H97" s="13"/>
    </row>
    <row r="98" spans="1:17" x14ac:dyDescent="0.25">
      <c r="A98" s="620" t="s">
        <v>325</v>
      </c>
      <c r="B98" s="620"/>
      <c r="C98" s="620"/>
      <c r="D98" s="620"/>
      <c r="E98" s="620"/>
      <c r="F98" s="620"/>
      <c r="G98" s="620"/>
      <c r="H98" s="620"/>
      <c r="J98" s="620" t="s">
        <v>325</v>
      </c>
      <c r="K98" s="620"/>
      <c r="L98" s="620"/>
      <c r="M98" s="620"/>
      <c r="N98" s="620"/>
      <c r="O98" s="620"/>
      <c r="P98" s="620"/>
      <c r="Q98" s="620"/>
    </row>
    <row r="99" spans="1:17" x14ac:dyDescent="0.25">
      <c r="B99" s="13" t="s">
        <v>99</v>
      </c>
      <c r="C99" s="13" t="s">
        <v>100</v>
      </c>
      <c r="D99" s="13" t="s">
        <v>101</v>
      </c>
      <c r="E99" s="13" t="s">
        <v>102</v>
      </c>
      <c r="F99" s="13" t="s">
        <v>103</v>
      </c>
      <c r="G99" s="13" t="s">
        <v>104</v>
      </c>
      <c r="H99" s="13" t="s">
        <v>105</v>
      </c>
      <c r="J99" s="24" t="s">
        <v>155</v>
      </c>
      <c r="K99" s="1"/>
      <c r="L99" s="1">
        <v>4</v>
      </c>
      <c r="M99" s="1"/>
      <c r="N99" s="1">
        <v>2</v>
      </c>
      <c r="O99" s="1"/>
      <c r="P99" s="1"/>
      <c r="Q99" s="1"/>
    </row>
    <row r="100" spans="1:17" x14ac:dyDescent="0.25">
      <c r="A100" s="24" t="s">
        <v>107</v>
      </c>
      <c r="B100" s="1"/>
      <c r="C100" s="1">
        <v>9</v>
      </c>
      <c r="D100" s="1">
        <v>8</v>
      </c>
      <c r="E100" s="1"/>
      <c r="F100" s="1"/>
      <c r="G100" s="1"/>
      <c r="H100" s="1"/>
      <c r="J100" s="24" t="s">
        <v>156</v>
      </c>
      <c r="K100" s="1"/>
      <c r="L100" s="1">
        <v>6</v>
      </c>
      <c r="M100" s="1">
        <v>12</v>
      </c>
      <c r="N100" s="1">
        <v>6</v>
      </c>
      <c r="O100" s="1"/>
      <c r="P100" s="1"/>
      <c r="Q100" s="1"/>
    </row>
    <row r="101" spans="1:17" x14ac:dyDescent="0.25">
      <c r="A101" s="24" t="s">
        <v>108</v>
      </c>
      <c r="B101" s="1"/>
      <c r="C101" s="1"/>
      <c r="D101" s="1"/>
      <c r="E101" s="1">
        <v>4</v>
      </c>
      <c r="F101" s="1"/>
      <c r="G101" s="1"/>
      <c r="H101" s="1"/>
      <c r="J101" s="24" t="s">
        <v>157</v>
      </c>
      <c r="K101" s="1"/>
      <c r="L101" s="1">
        <v>31</v>
      </c>
      <c r="M101" s="1">
        <v>19</v>
      </c>
      <c r="N101" s="1">
        <v>12</v>
      </c>
      <c r="O101" s="1">
        <v>1</v>
      </c>
      <c r="P101" s="1"/>
      <c r="Q101" s="1"/>
    </row>
    <row r="102" spans="1:17" x14ac:dyDescent="0.25">
      <c r="A102" s="24" t="s">
        <v>109</v>
      </c>
      <c r="B102" s="1"/>
      <c r="C102" s="1"/>
      <c r="D102" s="1"/>
      <c r="E102" s="1">
        <v>9</v>
      </c>
      <c r="F102" s="1"/>
      <c r="G102" s="1"/>
      <c r="H102" s="1"/>
      <c r="J102" s="24" t="s">
        <v>158</v>
      </c>
      <c r="K102" s="1"/>
      <c r="L102" s="1">
        <v>1</v>
      </c>
      <c r="M102" s="1"/>
      <c r="N102" s="1"/>
      <c r="O102" s="1">
        <v>1</v>
      </c>
      <c r="P102" s="1"/>
      <c r="Q102" s="1"/>
    </row>
    <row r="103" spans="1:17" x14ac:dyDescent="0.25">
      <c r="A103" s="24" t="s">
        <v>110</v>
      </c>
      <c r="B103" s="1"/>
      <c r="C103" s="1">
        <v>62</v>
      </c>
      <c r="D103" s="1">
        <v>50</v>
      </c>
      <c r="E103" s="1">
        <v>20</v>
      </c>
      <c r="F103" s="1"/>
      <c r="G103" s="1"/>
      <c r="H103" s="1"/>
      <c r="J103" s="24" t="s">
        <v>159</v>
      </c>
      <c r="K103" s="1"/>
      <c r="L103" s="1"/>
      <c r="M103" s="1"/>
      <c r="N103" s="1">
        <v>1</v>
      </c>
      <c r="O103" s="1"/>
      <c r="P103" s="1"/>
      <c r="Q103" s="1"/>
    </row>
    <row r="104" spans="1:17" x14ac:dyDescent="0.25">
      <c r="A104" s="24" t="s">
        <v>113</v>
      </c>
      <c r="B104" s="1"/>
      <c r="C104" s="1"/>
      <c r="D104" s="1"/>
      <c r="E104" s="1">
        <v>5</v>
      </c>
      <c r="F104" s="1"/>
      <c r="G104" s="1"/>
      <c r="H104" s="1"/>
      <c r="J104" s="24" t="s">
        <v>160</v>
      </c>
      <c r="K104" s="1"/>
      <c r="L104" s="1">
        <v>4</v>
      </c>
      <c r="M104" s="1">
        <v>1</v>
      </c>
      <c r="N104" s="1"/>
      <c r="O104" s="1"/>
      <c r="P104" s="1"/>
      <c r="Q104" s="1"/>
    </row>
    <row r="105" spans="1:17" x14ac:dyDescent="0.25">
      <c r="A105" s="24" t="s">
        <v>114</v>
      </c>
      <c r="B105" s="1"/>
      <c r="C105" s="1">
        <v>14</v>
      </c>
      <c r="D105" s="1">
        <v>9</v>
      </c>
      <c r="E105" s="1">
        <v>7</v>
      </c>
      <c r="F105" s="1">
        <v>1</v>
      </c>
      <c r="G105" s="1"/>
      <c r="H105" s="1"/>
      <c r="J105" s="24" t="s">
        <v>162</v>
      </c>
      <c r="K105" s="1"/>
      <c r="L105" s="1">
        <v>12</v>
      </c>
      <c r="M105" s="1">
        <v>9</v>
      </c>
      <c r="N105" s="1">
        <v>9</v>
      </c>
      <c r="O105" s="1">
        <v>1</v>
      </c>
      <c r="P105" s="1"/>
      <c r="Q105" s="1"/>
    </row>
    <row r="106" spans="1:17" x14ac:dyDescent="0.25">
      <c r="A106" s="24" t="s">
        <v>115</v>
      </c>
      <c r="B106" s="1"/>
      <c r="C106" s="1">
        <v>4</v>
      </c>
      <c r="D106" s="1">
        <v>3</v>
      </c>
      <c r="E106" s="1">
        <v>4</v>
      </c>
      <c r="F106" s="1"/>
      <c r="G106" s="1"/>
      <c r="H106" s="1"/>
      <c r="J106" s="24" t="s">
        <v>164</v>
      </c>
      <c r="K106" s="1"/>
      <c r="L106" s="1"/>
      <c r="M106" s="1"/>
      <c r="N106" s="1">
        <v>1</v>
      </c>
      <c r="O106" s="1"/>
      <c r="P106" s="1"/>
      <c r="Q106" s="1"/>
    </row>
    <row r="107" spans="1:17" x14ac:dyDescent="0.25">
      <c r="A107" s="24" t="s">
        <v>117</v>
      </c>
      <c r="B107" s="1"/>
      <c r="C107" s="1">
        <v>37</v>
      </c>
      <c r="D107" s="1">
        <v>15</v>
      </c>
      <c r="E107" s="1">
        <v>21</v>
      </c>
      <c r="F107" s="1">
        <v>6</v>
      </c>
      <c r="G107" s="1">
        <v>2</v>
      </c>
      <c r="H107" s="1"/>
      <c r="J107" s="24" t="s">
        <v>166</v>
      </c>
      <c r="K107" s="1"/>
      <c r="L107" s="1">
        <v>43</v>
      </c>
      <c r="M107" s="1">
        <v>23</v>
      </c>
      <c r="N107" s="1">
        <v>35</v>
      </c>
      <c r="O107" s="1"/>
      <c r="P107" s="1"/>
      <c r="Q107" s="1"/>
    </row>
    <row r="108" spans="1:17" x14ac:dyDescent="0.25">
      <c r="A108" s="24" t="s">
        <v>118</v>
      </c>
      <c r="B108" s="1"/>
      <c r="C108" s="1">
        <v>11</v>
      </c>
      <c r="D108" s="1">
        <v>4</v>
      </c>
      <c r="E108" s="1">
        <v>5</v>
      </c>
      <c r="F108" s="1">
        <v>1</v>
      </c>
      <c r="G108" s="1"/>
      <c r="H108" s="1"/>
      <c r="J108" s="24" t="s">
        <v>167</v>
      </c>
      <c r="K108" s="1"/>
      <c r="L108" s="1"/>
      <c r="M108" s="1">
        <v>1</v>
      </c>
      <c r="N108" s="1">
        <v>2</v>
      </c>
      <c r="O108" s="1"/>
      <c r="P108" s="1"/>
      <c r="Q108" s="1"/>
    </row>
    <row r="109" spans="1:17" x14ac:dyDescent="0.25">
      <c r="A109" s="24" t="s">
        <v>119</v>
      </c>
      <c r="B109" s="1"/>
      <c r="C109" s="1">
        <v>33</v>
      </c>
      <c r="D109" s="1">
        <v>24</v>
      </c>
      <c r="E109" s="1">
        <v>32</v>
      </c>
      <c r="F109" s="1">
        <v>3</v>
      </c>
      <c r="G109" s="1"/>
      <c r="H109" s="1"/>
      <c r="J109" s="24" t="s">
        <v>168</v>
      </c>
      <c r="K109" s="1"/>
      <c r="L109" s="1">
        <v>5</v>
      </c>
      <c r="M109" s="1">
        <v>2</v>
      </c>
      <c r="N109" s="1">
        <v>3</v>
      </c>
      <c r="O109" s="1"/>
      <c r="P109" s="1"/>
      <c r="Q109" s="1"/>
    </row>
    <row r="110" spans="1:17" x14ac:dyDescent="0.25">
      <c r="A110" s="24" t="s">
        <v>120</v>
      </c>
      <c r="B110" s="1"/>
      <c r="C110" s="1">
        <v>1</v>
      </c>
      <c r="D110" s="1"/>
      <c r="E110" s="1"/>
      <c r="F110" s="1"/>
      <c r="G110" s="1"/>
      <c r="H110" s="1"/>
      <c r="J110" s="24" t="s">
        <v>169</v>
      </c>
      <c r="K110" s="1"/>
      <c r="L110" s="1">
        <v>6</v>
      </c>
      <c r="M110" s="1">
        <v>6</v>
      </c>
      <c r="N110" s="1">
        <v>3</v>
      </c>
      <c r="O110" s="1">
        <v>1</v>
      </c>
      <c r="P110" s="1"/>
      <c r="Q110" s="1"/>
    </row>
    <row r="111" spans="1:17" x14ac:dyDescent="0.25">
      <c r="A111" s="24" t="s">
        <v>121</v>
      </c>
      <c r="B111" s="1"/>
      <c r="C111" s="1">
        <v>9</v>
      </c>
      <c r="D111" s="1">
        <v>2</v>
      </c>
      <c r="E111" s="1">
        <v>3</v>
      </c>
      <c r="F111" s="1"/>
      <c r="G111" s="1"/>
      <c r="H111" s="1"/>
      <c r="J111" s="24" t="s">
        <v>170</v>
      </c>
      <c r="K111" s="1"/>
      <c r="L111" s="1">
        <v>7</v>
      </c>
      <c r="M111" s="1">
        <v>6</v>
      </c>
      <c r="N111" s="1">
        <v>3</v>
      </c>
      <c r="O111" s="1"/>
      <c r="P111" s="1"/>
      <c r="Q111" s="1"/>
    </row>
    <row r="112" spans="1:17" x14ac:dyDescent="0.25">
      <c r="A112" s="24" t="s">
        <v>123</v>
      </c>
      <c r="B112" s="1"/>
      <c r="C112" s="1">
        <v>45</v>
      </c>
      <c r="D112" s="1">
        <v>21</v>
      </c>
      <c r="E112" s="1">
        <v>21</v>
      </c>
      <c r="F112" s="1"/>
      <c r="G112" s="1"/>
      <c r="H112" s="1"/>
      <c r="J112" s="24" t="s">
        <v>171</v>
      </c>
      <c r="K112" s="1"/>
      <c r="L112" s="1">
        <v>2</v>
      </c>
      <c r="M112" s="1">
        <v>3</v>
      </c>
      <c r="N112" s="1">
        <v>2</v>
      </c>
      <c r="O112" s="1"/>
      <c r="P112" s="1"/>
      <c r="Q112" s="1"/>
    </row>
    <row r="113" spans="1:17" x14ac:dyDescent="0.25">
      <c r="A113" s="24" t="s">
        <v>124</v>
      </c>
      <c r="B113" s="1"/>
      <c r="C113" s="1">
        <v>4</v>
      </c>
      <c r="D113" s="1">
        <v>2</v>
      </c>
      <c r="E113" s="1">
        <v>2</v>
      </c>
      <c r="F113" s="1"/>
      <c r="G113" s="1"/>
      <c r="H113" s="1"/>
      <c r="J113" s="24" t="s">
        <v>172</v>
      </c>
      <c r="K113" s="1"/>
      <c r="L113" s="1">
        <v>3</v>
      </c>
      <c r="M113" s="1">
        <v>3</v>
      </c>
      <c r="N113" s="1">
        <v>1</v>
      </c>
      <c r="O113" s="1"/>
      <c r="P113" s="1"/>
      <c r="Q113" s="1"/>
    </row>
    <row r="114" spans="1:17" x14ac:dyDescent="0.25">
      <c r="A114" s="24" t="s">
        <v>125</v>
      </c>
      <c r="B114" s="1"/>
      <c r="C114" s="1">
        <v>4</v>
      </c>
      <c r="D114" s="1">
        <v>2</v>
      </c>
      <c r="E114" s="1">
        <v>2</v>
      </c>
      <c r="F114" s="1"/>
      <c r="G114" s="1"/>
      <c r="H114" s="1"/>
      <c r="J114" s="24" t="s">
        <v>173</v>
      </c>
      <c r="K114" s="1"/>
      <c r="L114" s="1">
        <v>4</v>
      </c>
      <c r="M114" s="1">
        <v>2</v>
      </c>
      <c r="N114" s="1">
        <v>2</v>
      </c>
      <c r="O114" s="1"/>
      <c r="P114" s="1"/>
      <c r="Q114" s="1"/>
    </row>
    <row r="115" spans="1:17" x14ac:dyDescent="0.25">
      <c r="A115" s="24" t="s">
        <v>126</v>
      </c>
      <c r="B115" s="1"/>
      <c r="C115" s="1">
        <v>7</v>
      </c>
      <c r="D115" s="1">
        <v>5</v>
      </c>
      <c r="E115" s="1">
        <v>4</v>
      </c>
      <c r="F115" s="1"/>
      <c r="G115" s="1"/>
      <c r="H115" s="1"/>
      <c r="J115" s="24" t="s">
        <v>174</v>
      </c>
      <c r="K115" s="1"/>
      <c r="L115" s="1"/>
      <c r="M115" s="1"/>
      <c r="N115" s="1">
        <v>11</v>
      </c>
      <c r="O115" s="1"/>
      <c r="P115" s="1"/>
      <c r="Q115" s="1"/>
    </row>
    <row r="116" spans="1:17" x14ac:dyDescent="0.25">
      <c r="A116" s="24" t="s">
        <v>127</v>
      </c>
      <c r="B116" s="1"/>
      <c r="C116" s="1">
        <v>1</v>
      </c>
      <c r="D116" s="1"/>
      <c r="E116" s="1"/>
      <c r="F116" s="1"/>
      <c r="G116" s="1"/>
      <c r="H116" s="1"/>
      <c r="J116" s="24" t="s">
        <v>175</v>
      </c>
      <c r="K116" s="1"/>
      <c r="L116" s="1"/>
      <c r="M116" s="1">
        <v>2</v>
      </c>
      <c r="N116" s="1"/>
      <c r="O116" s="1"/>
      <c r="P116" s="1"/>
      <c r="Q116" s="1"/>
    </row>
    <row r="117" spans="1:17" x14ac:dyDescent="0.25">
      <c r="A117" s="24" t="s">
        <v>128</v>
      </c>
      <c r="B117" s="1"/>
      <c r="C117" s="1">
        <v>2</v>
      </c>
      <c r="D117" s="1">
        <v>1</v>
      </c>
      <c r="E117" s="1">
        <v>1</v>
      </c>
      <c r="F117" s="1"/>
      <c r="G117" s="1"/>
      <c r="H117" s="1"/>
      <c r="J117" s="24" t="s">
        <v>176</v>
      </c>
      <c r="K117" s="1"/>
      <c r="L117" s="1"/>
      <c r="M117" s="1">
        <v>1</v>
      </c>
      <c r="N117" s="1">
        <v>2</v>
      </c>
      <c r="O117" s="1"/>
      <c r="P117" s="1"/>
      <c r="Q117" s="1"/>
    </row>
    <row r="118" spans="1:17" x14ac:dyDescent="0.25">
      <c r="A118" s="24" t="s">
        <v>129</v>
      </c>
      <c r="B118" s="1"/>
      <c r="C118" s="1">
        <v>7</v>
      </c>
      <c r="D118" s="1">
        <v>6</v>
      </c>
      <c r="E118" s="1">
        <v>1</v>
      </c>
      <c r="F118" s="1"/>
      <c r="G118" s="1"/>
      <c r="H118" s="1"/>
      <c r="J118" s="24" t="s">
        <v>177</v>
      </c>
      <c r="K118" s="1"/>
      <c r="L118" s="1">
        <v>5</v>
      </c>
      <c r="M118" s="1">
        <v>3</v>
      </c>
      <c r="N118" s="1">
        <v>2</v>
      </c>
      <c r="O118" s="1"/>
      <c r="P118" s="1"/>
      <c r="Q118" s="1"/>
    </row>
    <row r="119" spans="1:17" x14ac:dyDescent="0.25">
      <c r="A119" s="24" t="s">
        <v>130</v>
      </c>
      <c r="B119" s="1"/>
      <c r="C119" s="1">
        <v>21</v>
      </c>
      <c r="D119" s="1">
        <v>11</v>
      </c>
      <c r="E119" s="1">
        <v>4</v>
      </c>
      <c r="F119" s="1"/>
      <c r="G119" s="1"/>
      <c r="H119" s="1"/>
      <c r="J119" s="24" t="s">
        <v>179</v>
      </c>
      <c r="K119" s="1"/>
      <c r="L119" s="1">
        <v>31</v>
      </c>
      <c r="M119" s="1">
        <v>19</v>
      </c>
      <c r="N119" s="1">
        <v>21</v>
      </c>
      <c r="O119" s="1"/>
      <c r="P119" s="1"/>
      <c r="Q119" s="1"/>
    </row>
    <row r="120" spans="1:17" x14ac:dyDescent="0.25">
      <c r="A120" s="24" t="s">
        <v>132</v>
      </c>
      <c r="B120" s="1"/>
      <c r="C120" s="1">
        <v>6</v>
      </c>
      <c r="D120" s="1"/>
      <c r="E120" s="1">
        <v>4</v>
      </c>
      <c r="F120" s="1">
        <v>1</v>
      </c>
      <c r="G120" s="1"/>
      <c r="H120" s="1"/>
      <c r="J120" s="24" t="s">
        <v>180</v>
      </c>
      <c r="K120" s="1"/>
      <c r="L120" s="1">
        <v>51</v>
      </c>
      <c r="M120" s="1">
        <v>47</v>
      </c>
      <c r="N120" s="1">
        <v>12</v>
      </c>
      <c r="O120" s="1"/>
      <c r="P120" s="1"/>
      <c r="Q120" s="1"/>
    </row>
    <row r="121" spans="1:17" x14ac:dyDescent="0.25">
      <c r="A121" s="24" t="s">
        <v>133</v>
      </c>
      <c r="B121" s="1"/>
      <c r="C121" s="1">
        <v>75</v>
      </c>
      <c r="D121" s="1">
        <v>51</v>
      </c>
      <c r="E121" s="1">
        <v>30</v>
      </c>
      <c r="F121" s="1"/>
      <c r="G121" s="1"/>
      <c r="H121" s="1"/>
      <c r="J121" s="24" t="s">
        <v>181</v>
      </c>
      <c r="K121" s="1"/>
      <c r="L121" s="1"/>
      <c r="M121" s="1"/>
      <c r="N121" s="1">
        <v>1</v>
      </c>
      <c r="O121" s="1"/>
      <c r="P121" s="1"/>
      <c r="Q121" s="1"/>
    </row>
    <row r="122" spans="1:17" x14ac:dyDescent="0.25">
      <c r="A122" s="24" t="s">
        <v>134</v>
      </c>
      <c r="B122" s="1"/>
      <c r="C122" s="1">
        <v>11</v>
      </c>
      <c r="D122" s="1">
        <v>5</v>
      </c>
      <c r="E122" s="1"/>
      <c r="F122" s="1"/>
      <c r="G122" s="1"/>
      <c r="H122" s="1"/>
      <c r="J122" s="611" t="s">
        <v>182</v>
      </c>
      <c r="K122" s="612"/>
      <c r="L122" s="1">
        <v>168</v>
      </c>
      <c r="M122" s="1">
        <v>162</v>
      </c>
      <c r="N122" s="1">
        <v>150</v>
      </c>
      <c r="O122" s="1">
        <v>1</v>
      </c>
      <c r="P122" s="1"/>
      <c r="Q122" s="1"/>
    </row>
    <row r="123" spans="1:17" x14ac:dyDescent="0.25">
      <c r="A123" s="24" t="s">
        <v>135</v>
      </c>
      <c r="B123" s="1"/>
      <c r="C123" s="1">
        <v>28</v>
      </c>
      <c r="D123" s="1">
        <v>13</v>
      </c>
      <c r="E123" s="1">
        <v>4</v>
      </c>
      <c r="F123" s="1"/>
      <c r="G123" s="1"/>
      <c r="H123" s="1"/>
      <c r="J123" s="24" t="s">
        <v>183</v>
      </c>
      <c r="K123" s="1"/>
      <c r="L123" s="1">
        <v>40</v>
      </c>
      <c r="M123" s="1">
        <v>40</v>
      </c>
      <c r="N123" s="1">
        <v>44</v>
      </c>
      <c r="O123" s="1"/>
      <c r="P123" s="1"/>
      <c r="Q123" s="1"/>
    </row>
    <row r="124" spans="1:17" x14ac:dyDescent="0.25">
      <c r="A124" s="24" t="s">
        <v>136</v>
      </c>
      <c r="B124" s="1"/>
      <c r="C124" s="1">
        <v>19</v>
      </c>
      <c r="D124" s="1">
        <v>8</v>
      </c>
      <c r="E124" s="1">
        <v>3</v>
      </c>
      <c r="F124" s="1"/>
      <c r="G124" s="1"/>
      <c r="H124" s="1"/>
      <c r="J124" s="24" t="s">
        <v>184</v>
      </c>
      <c r="K124" s="1"/>
      <c r="L124" s="1"/>
      <c r="M124" s="1"/>
      <c r="N124" s="1">
        <v>6</v>
      </c>
      <c r="O124" s="1"/>
      <c r="P124" s="1"/>
      <c r="Q124" s="1"/>
    </row>
    <row r="125" spans="1:17" x14ac:dyDescent="0.25">
      <c r="A125" s="24" t="s">
        <v>137</v>
      </c>
      <c r="B125" s="1"/>
      <c r="C125" s="1">
        <v>2</v>
      </c>
      <c r="D125" s="1"/>
      <c r="E125" s="1">
        <v>1</v>
      </c>
      <c r="F125" s="1"/>
      <c r="G125" s="1"/>
      <c r="H125" s="1"/>
      <c r="J125" s="24" t="s">
        <v>185</v>
      </c>
      <c r="K125" s="1"/>
      <c r="L125" s="1"/>
      <c r="M125" s="1"/>
      <c r="N125" s="1">
        <v>1</v>
      </c>
      <c r="O125" s="1"/>
      <c r="P125" s="1"/>
      <c r="Q125" s="1"/>
    </row>
    <row r="126" spans="1:17" x14ac:dyDescent="0.25">
      <c r="A126" s="24" t="s">
        <v>138</v>
      </c>
      <c r="B126" s="1"/>
      <c r="C126" s="1"/>
      <c r="D126" s="1">
        <v>1</v>
      </c>
      <c r="E126" s="1"/>
      <c r="F126" s="1"/>
      <c r="G126" s="1"/>
      <c r="H126" s="1"/>
      <c r="J126" s="24" t="s">
        <v>186</v>
      </c>
      <c r="K126" s="1"/>
      <c r="L126" s="1">
        <v>6</v>
      </c>
      <c r="M126" s="1">
        <v>9</v>
      </c>
      <c r="N126" s="1">
        <v>16</v>
      </c>
      <c r="O126" s="1"/>
      <c r="P126" s="1"/>
      <c r="Q126" s="1"/>
    </row>
    <row r="127" spans="1:17" x14ac:dyDescent="0.25">
      <c r="A127" s="24" t="s">
        <v>139</v>
      </c>
      <c r="B127" s="1"/>
      <c r="C127" s="1"/>
      <c r="D127" s="1">
        <v>1</v>
      </c>
      <c r="E127" s="1"/>
      <c r="F127" s="1"/>
      <c r="G127" s="1"/>
      <c r="H127" s="1"/>
      <c r="J127" s="24" t="s">
        <v>187</v>
      </c>
      <c r="K127" s="1"/>
      <c r="L127" s="1">
        <v>9</v>
      </c>
      <c r="M127" s="1">
        <v>7</v>
      </c>
      <c r="N127" s="1">
        <v>4</v>
      </c>
      <c r="O127" s="1"/>
      <c r="P127" s="1"/>
      <c r="Q127" s="1"/>
    </row>
    <row r="128" spans="1:17" x14ac:dyDescent="0.25">
      <c r="A128" s="24" t="s">
        <v>142</v>
      </c>
      <c r="B128" s="1"/>
      <c r="C128" s="1">
        <v>14</v>
      </c>
      <c r="D128" s="1">
        <v>15</v>
      </c>
      <c r="E128" s="1">
        <v>15</v>
      </c>
      <c r="F128" s="1"/>
      <c r="G128" s="1"/>
      <c r="H128" s="1"/>
      <c r="J128" s="24" t="s">
        <v>188</v>
      </c>
      <c r="K128" s="1"/>
      <c r="L128" s="1"/>
      <c r="M128" s="1">
        <v>4</v>
      </c>
      <c r="N128" s="1">
        <v>2</v>
      </c>
      <c r="O128" s="1"/>
      <c r="P128" s="1"/>
      <c r="Q128" s="1"/>
    </row>
    <row r="129" spans="1:17" x14ac:dyDescent="0.25">
      <c r="A129" s="24" t="s">
        <v>145</v>
      </c>
      <c r="B129" s="1"/>
      <c r="C129" s="1">
        <v>9</v>
      </c>
      <c r="D129" s="1">
        <v>5</v>
      </c>
      <c r="E129" s="1">
        <v>7</v>
      </c>
      <c r="F129" s="1">
        <v>2</v>
      </c>
      <c r="G129" s="1"/>
      <c r="H129" s="1"/>
      <c r="J129" s="24" t="s">
        <v>189</v>
      </c>
      <c r="K129" s="1"/>
      <c r="L129" s="1">
        <v>7</v>
      </c>
      <c r="M129" s="1">
        <v>2</v>
      </c>
      <c r="N129" s="1">
        <v>2</v>
      </c>
      <c r="O129" s="1"/>
      <c r="P129" s="1"/>
      <c r="Q129" s="1"/>
    </row>
    <row r="130" spans="1:17" x14ac:dyDescent="0.25">
      <c r="A130" s="24" t="s">
        <v>146</v>
      </c>
      <c r="B130" s="1"/>
      <c r="C130" s="1">
        <v>3</v>
      </c>
      <c r="D130" s="1"/>
      <c r="E130" s="1">
        <v>1</v>
      </c>
      <c r="F130" s="1"/>
      <c r="G130" s="1"/>
      <c r="H130" s="1"/>
      <c r="J130" s="24" t="s">
        <v>190</v>
      </c>
      <c r="K130" s="1"/>
      <c r="L130" s="1"/>
      <c r="M130" s="1">
        <v>1</v>
      </c>
      <c r="N130" s="1">
        <v>2</v>
      </c>
      <c r="O130" s="1"/>
      <c r="P130" s="1"/>
      <c r="Q130" s="1"/>
    </row>
    <row r="131" spans="1:17" x14ac:dyDescent="0.25">
      <c r="A131" s="24" t="s">
        <v>147</v>
      </c>
      <c r="B131" s="1"/>
      <c r="C131" s="1">
        <v>3</v>
      </c>
      <c r="D131" s="1">
        <v>1</v>
      </c>
      <c r="E131" s="1">
        <v>1</v>
      </c>
      <c r="F131" s="1"/>
      <c r="G131" s="1"/>
      <c r="H131" s="1"/>
      <c r="J131" s="24" t="s">
        <v>191</v>
      </c>
      <c r="K131" s="1"/>
      <c r="L131" s="1">
        <v>17</v>
      </c>
      <c r="M131" s="1">
        <v>3</v>
      </c>
      <c r="N131" s="1">
        <v>4</v>
      </c>
      <c r="O131" s="1"/>
      <c r="P131" s="1"/>
      <c r="Q131" s="1"/>
    </row>
    <row r="132" spans="1:17" x14ac:dyDescent="0.25">
      <c r="A132" s="24" t="s">
        <v>149</v>
      </c>
      <c r="B132" s="1"/>
      <c r="C132" s="1">
        <v>9</v>
      </c>
      <c r="D132" s="1">
        <v>3</v>
      </c>
      <c r="E132" s="1">
        <v>6</v>
      </c>
      <c r="F132" s="1"/>
      <c r="G132" s="1"/>
      <c r="H132" s="1"/>
      <c r="J132" s="24" t="s">
        <v>192</v>
      </c>
      <c r="K132" s="1"/>
      <c r="L132" s="1">
        <v>26</v>
      </c>
      <c r="M132" s="1">
        <v>12</v>
      </c>
      <c r="N132" s="1">
        <v>3</v>
      </c>
      <c r="O132" s="1"/>
      <c r="P132" s="1"/>
      <c r="Q132" s="1"/>
    </row>
    <row r="133" spans="1:17" x14ac:dyDescent="0.25">
      <c r="A133" s="24" t="s">
        <v>150</v>
      </c>
      <c r="B133" s="1"/>
      <c r="C133" s="1"/>
      <c r="D133" s="1"/>
      <c r="E133" s="1">
        <v>2</v>
      </c>
      <c r="F133" s="1"/>
      <c r="G133" s="1"/>
      <c r="H133" s="1"/>
      <c r="J133" s="24" t="s">
        <v>194</v>
      </c>
      <c r="K133" s="1"/>
      <c r="L133" s="1">
        <v>39</v>
      </c>
      <c r="M133" s="1">
        <v>28</v>
      </c>
      <c r="N133" s="1">
        <v>20</v>
      </c>
      <c r="O133" s="1"/>
      <c r="P133" s="1"/>
      <c r="Q133" s="1"/>
    </row>
    <row r="134" spans="1:17" x14ac:dyDescent="0.25">
      <c r="A134" s="24" t="s">
        <v>151</v>
      </c>
      <c r="B134" s="1"/>
      <c r="C134" s="1">
        <v>10</v>
      </c>
      <c r="D134" s="1">
        <v>3</v>
      </c>
      <c r="E134" s="1">
        <v>5</v>
      </c>
      <c r="F134" s="1"/>
      <c r="G134" s="1"/>
      <c r="H134" s="1"/>
      <c r="J134" s="24" t="s">
        <v>218</v>
      </c>
      <c r="K134" s="1"/>
      <c r="L134" s="1">
        <v>99</v>
      </c>
      <c r="M134" s="1">
        <v>81</v>
      </c>
      <c r="N134" s="1">
        <v>86</v>
      </c>
      <c r="O134" s="1"/>
      <c r="P134" s="1"/>
      <c r="Q134" s="1"/>
    </row>
    <row r="135" spans="1:17" x14ac:dyDescent="0.25">
      <c r="A135" s="24" t="s">
        <v>152</v>
      </c>
      <c r="B135" s="1"/>
      <c r="C135" s="1">
        <v>6</v>
      </c>
      <c r="D135" s="1">
        <v>7</v>
      </c>
      <c r="E135" s="1">
        <v>6</v>
      </c>
      <c r="F135" s="1"/>
      <c r="G135" s="1"/>
      <c r="H135" s="1"/>
      <c r="J135" s="24" t="s">
        <v>219</v>
      </c>
      <c r="K135" s="1"/>
      <c r="L135" s="1">
        <v>13</v>
      </c>
      <c r="M135" s="1">
        <v>10</v>
      </c>
      <c r="N135" s="1">
        <v>4</v>
      </c>
      <c r="O135" s="1"/>
      <c r="P135" s="1"/>
      <c r="Q135" s="1"/>
    </row>
    <row r="136" spans="1:17" x14ac:dyDescent="0.25">
      <c r="A136" s="24" t="s">
        <v>153</v>
      </c>
      <c r="B136" s="1"/>
      <c r="C136" s="1">
        <v>6</v>
      </c>
      <c r="D136" s="1">
        <v>7</v>
      </c>
      <c r="E136" s="1">
        <v>8</v>
      </c>
      <c r="F136" s="1"/>
      <c r="G136" s="1"/>
      <c r="H136" s="1"/>
      <c r="J136" s="24" t="s">
        <v>220</v>
      </c>
      <c r="K136" s="1"/>
      <c r="L136" s="1">
        <v>7</v>
      </c>
      <c r="M136" s="1"/>
      <c r="N136" s="1">
        <v>2</v>
      </c>
      <c r="O136" s="1"/>
      <c r="P136" s="1"/>
      <c r="Q136" s="1"/>
    </row>
    <row r="137" spans="1:17" x14ac:dyDescent="0.25">
      <c r="A137" s="24" t="s">
        <v>154</v>
      </c>
      <c r="B137" s="1"/>
      <c r="C137" s="1">
        <v>1</v>
      </c>
      <c r="D137" s="1"/>
      <c r="E137" s="1"/>
      <c r="F137" s="1"/>
      <c r="G137" s="1"/>
      <c r="H137" s="1"/>
    </row>
    <row r="140" spans="1:17" x14ac:dyDescent="0.25">
      <c r="B140" s="13"/>
      <c r="C140" s="13"/>
      <c r="D140" s="13"/>
      <c r="E140" s="13"/>
      <c r="F140" s="13"/>
      <c r="G140" s="13"/>
      <c r="H140" s="13"/>
    </row>
    <row r="141" spans="1:17" x14ac:dyDescent="0.25">
      <c r="A141" s="390" t="s">
        <v>326</v>
      </c>
      <c r="B141" s="389"/>
      <c r="C141" s="389"/>
      <c r="D141" s="389"/>
      <c r="E141" s="389"/>
      <c r="F141" s="389"/>
      <c r="G141" s="389"/>
      <c r="H141" s="389"/>
    </row>
    <row r="142" spans="1:17" x14ac:dyDescent="0.25">
      <c r="B142" s="13" t="s">
        <v>99</v>
      </c>
      <c r="C142" s="13" t="s">
        <v>100</v>
      </c>
      <c r="D142" s="13" t="s">
        <v>101</v>
      </c>
      <c r="E142" s="13" t="s">
        <v>102</v>
      </c>
      <c r="F142" s="13" t="s">
        <v>103</v>
      </c>
      <c r="G142" s="13" t="s">
        <v>104</v>
      </c>
      <c r="H142" s="13" t="s">
        <v>105</v>
      </c>
    </row>
    <row r="143" spans="1:17" x14ac:dyDescent="0.25">
      <c r="A143" s="24" t="s">
        <v>112</v>
      </c>
      <c r="B143" s="1"/>
      <c r="C143" s="1"/>
      <c r="D143" s="1"/>
      <c r="E143" s="1">
        <v>2</v>
      </c>
      <c r="F143" s="1"/>
      <c r="G143" s="1"/>
      <c r="H143" s="1"/>
    </row>
    <row r="144" spans="1:17" x14ac:dyDescent="0.25">
      <c r="A144" s="24" t="s">
        <v>114</v>
      </c>
      <c r="B144" s="1"/>
      <c r="C144" s="1"/>
      <c r="D144" s="1"/>
      <c r="E144" s="1">
        <v>1</v>
      </c>
      <c r="F144" s="1"/>
      <c r="G144" s="1"/>
      <c r="H144" s="1"/>
    </row>
    <row r="145" spans="1:8" x14ac:dyDescent="0.25">
      <c r="A145" s="24" t="s">
        <v>123</v>
      </c>
      <c r="B145" s="1"/>
      <c r="C145" s="1">
        <v>6</v>
      </c>
      <c r="D145" s="1">
        <v>3</v>
      </c>
      <c r="E145" s="1">
        <v>3</v>
      </c>
      <c r="F145" s="1">
        <v>2</v>
      </c>
      <c r="G145" s="1">
        <v>2</v>
      </c>
      <c r="H145" s="1"/>
    </row>
    <row r="146" spans="1:8" x14ac:dyDescent="0.25">
      <c r="A146" s="24" t="s">
        <v>166</v>
      </c>
      <c r="B146" s="1"/>
      <c r="C146" s="1"/>
      <c r="D146" s="1">
        <v>3</v>
      </c>
      <c r="E146" s="1"/>
      <c r="F146" s="1"/>
      <c r="G146" s="1"/>
      <c r="H146" s="1"/>
    </row>
    <row r="147" spans="1:8" x14ac:dyDescent="0.25">
      <c r="A147" s="24" t="s">
        <v>180</v>
      </c>
      <c r="B147" s="1"/>
      <c r="C147" s="1">
        <v>7</v>
      </c>
      <c r="D147" s="1">
        <v>3</v>
      </c>
      <c r="E147" s="1">
        <v>1</v>
      </c>
      <c r="F147" s="1">
        <v>1</v>
      </c>
      <c r="G147" s="1"/>
      <c r="H147" s="1"/>
    </row>
    <row r="148" spans="1:8" x14ac:dyDescent="0.25">
      <c r="A148" s="24" t="s">
        <v>182</v>
      </c>
      <c r="B148" s="1"/>
      <c r="C148" s="1">
        <v>73</v>
      </c>
      <c r="D148" s="1">
        <v>57</v>
      </c>
      <c r="E148" s="1">
        <v>19</v>
      </c>
      <c r="F148" s="1">
        <v>39</v>
      </c>
      <c r="G148" s="1"/>
      <c r="H148" s="1"/>
    </row>
    <row r="149" spans="1:8" x14ac:dyDescent="0.25">
      <c r="A149" s="24" t="s">
        <v>192</v>
      </c>
      <c r="B149" s="1"/>
      <c r="C149" s="1">
        <v>7</v>
      </c>
      <c r="D149" s="1">
        <v>2</v>
      </c>
      <c r="E149" s="1"/>
      <c r="F149" s="1"/>
      <c r="G149" s="1"/>
      <c r="H149" s="1"/>
    </row>
    <row r="150" spans="1:8" x14ac:dyDescent="0.25">
      <c r="A150" s="24" t="s">
        <v>218</v>
      </c>
      <c r="B150" s="1"/>
      <c r="C150" s="1">
        <v>37</v>
      </c>
      <c r="D150" s="1">
        <v>20</v>
      </c>
      <c r="E150" s="1">
        <v>13</v>
      </c>
      <c r="F150" s="1">
        <v>15</v>
      </c>
      <c r="G150" s="1"/>
      <c r="H150" s="1"/>
    </row>
    <row r="151" spans="1:8" x14ac:dyDescent="0.25">
      <c r="B151" s="13"/>
      <c r="C151" s="13"/>
      <c r="D151" s="13"/>
      <c r="E151" s="13"/>
      <c r="F151" s="13"/>
      <c r="G151" s="13"/>
      <c r="H151" s="13"/>
    </row>
    <row r="152" spans="1:8" x14ac:dyDescent="0.25">
      <c r="A152" s="613" t="s">
        <v>327</v>
      </c>
      <c r="B152" s="613"/>
      <c r="C152" s="613"/>
      <c r="D152" s="613"/>
      <c r="E152" s="613"/>
      <c r="F152" s="613"/>
      <c r="G152" s="613"/>
      <c r="H152" s="613"/>
    </row>
    <row r="153" spans="1:8" x14ac:dyDescent="0.25">
      <c r="B153" s="13" t="s">
        <v>99</v>
      </c>
      <c r="C153" s="13" t="s">
        <v>100</v>
      </c>
      <c r="D153" s="13" t="s">
        <v>101</v>
      </c>
      <c r="E153" s="13" t="s">
        <v>102</v>
      </c>
      <c r="F153" s="13" t="s">
        <v>103</v>
      </c>
      <c r="G153" s="13" t="s">
        <v>104</v>
      </c>
      <c r="H153" s="13" t="s">
        <v>105</v>
      </c>
    </row>
    <row r="154" spans="1:8" x14ac:dyDescent="0.25">
      <c r="A154" s="24" t="s">
        <v>131</v>
      </c>
      <c r="B154" s="1"/>
      <c r="C154" s="1">
        <v>28</v>
      </c>
      <c r="D154" s="1">
        <v>31</v>
      </c>
      <c r="E154" s="1">
        <v>35</v>
      </c>
      <c r="F154" s="1">
        <v>28</v>
      </c>
      <c r="G154" s="1">
        <v>30</v>
      </c>
      <c r="H154" s="1">
        <v>26</v>
      </c>
    </row>
    <row r="155" spans="1:8" x14ac:dyDescent="0.25">
      <c r="A155" s="24" t="s">
        <v>143</v>
      </c>
      <c r="B155" s="1"/>
      <c r="C155" s="1">
        <v>204</v>
      </c>
      <c r="D155" s="1">
        <v>186</v>
      </c>
      <c r="E155" s="1">
        <v>232</v>
      </c>
      <c r="F155" s="1">
        <v>184</v>
      </c>
      <c r="G155" s="1">
        <v>210</v>
      </c>
      <c r="H155" s="1">
        <v>178</v>
      </c>
    </row>
    <row r="156" spans="1:8" x14ac:dyDescent="0.25">
      <c r="A156" s="24" t="s">
        <v>221</v>
      </c>
      <c r="B156" s="1"/>
      <c r="C156" s="1">
        <v>225</v>
      </c>
      <c r="D156" s="1">
        <v>285</v>
      </c>
      <c r="E156" s="1">
        <v>245</v>
      </c>
      <c r="F156" s="1">
        <v>233</v>
      </c>
      <c r="G156" s="1">
        <v>192</v>
      </c>
      <c r="H156" s="1">
        <v>191</v>
      </c>
    </row>
    <row r="157" spans="1:8" x14ac:dyDescent="0.25">
      <c r="A157" s="24" t="s">
        <v>223</v>
      </c>
      <c r="B157" s="1"/>
      <c r="C157" s="1">
        <v>41</v>
      </c>
      <c r="D157" s="1">
        <v>40</v>
      </c>
      <c r="E157" s="1">
        <v>39</v>
      </c>
      <c r="F157" s="1">
        <v>49</v>
      </c>
      <c r="G157" s="1">
        <v>35</v>
      </c>
      <c r="H157" s="1">
        <v>45</v>
      </c>
    </row>
    <row r="158" spans="1:8" x14ac:dyDescent="0.25">
      <c r="B158" s="13"/>
      <c r="C158" s="13"/>
      <c r="D158" s="13"/>
      <c r="E158" s="13"/>
      <c r="F158" s="13"/>
      <c r="G158" s="13"/>
      <c r="H158" s="13"/>
    </row>
    <row r="159" spans="1:8" x14ac:dyDescent="0.25">
      <c r="A159" s="390" t="s">
        <v>328</v>
      </c>
      <c r="B159" s="389"/>
      <c r="C159" s="389"/>
      <c r="D159" s="389"/>
      <c r="E159" s="389"/>
      <c r="F159" s="389"/>
      <c r="G159" s="389"/>
      <c r="H159" s="389"/>
    </row>
    <row r="160" spans="1:8" x14ac:dyDescent="0.25">
      <c r="B160" s="13" t="s">
        <v>99</v>
      </c>
      <c r="C160" s="13" t="s">
        <v>100</v>
      </c>
      <c r="D160" s="13" t="s">
        <v>101</v>
      </c>
      <c r="E160" s="13" t="s">
        <v>102</v>
      </c>
      <c r="F160" s="13" t="s">
        <v>103</v>
      </c>
      <c r="G160" s="13" t="s">
        <v>104</v>
      </c>
      <c r="H160" s="13" t="s">
        <v>105</v>
      </c>
    </row>
    <row r="161" spans="1:17" x14ac:dyDescent="0.25">
      <c r="A161" s="24" t="s">
        <v>161</v>
      </c>
      <c r="B161" s="1"/>
      <c r="C161" s="1"/>
      <c r="D161" s="1"/>
      <c r="E161" s="1">
        <v>1</v>
      </c>
      <c r="F161" s="1"/>
      <c r="G161" s="1"/>
      <c r="H161" s="1"/>
    </row>
    <row r="162" spans="1:17" x14ac:dyDescent="0.25">
      <c r="A162" s="24" t="s">
        <v>106</v>
      </c>
      <c r="B162" s="1"/>
      <c r="C162" s="1">
        <v>11</v>
      </c>
      <c r="D162" s="1">
        <v>6</v>
      </c>
      <c r="E162" s="1"/>
      <c r="F162" s="1"/>
      <c r="G162" s="1"/>
      <c r="H162" s="1"/>
    </row>
    <row r="163" spans="1:17" x14ac:dyDescent="0.25">
      <c r="A163" s="24" t="s">
        <v>107</v>
      </c>
      <c r="B163" s="1"/>
      <c r="C163" s="1">
        <v>2</v>
      </c>
      <c r="D163" s="1">
        <v>2</v>
      </c>
      <c r="E163" s="1"/>
      <c r="F163" s="1"/>
      <c r="G163" s="1"/>
      <c r="H163" s="1"/>
    </row>
    <row r="164" spans="1:17" x14ac:dyDescent="0.25">
      <c r="A164" s="24" t="s">
        <v>108</v>
      </c>
      <c r="B164" s="1"/>
      <c r="C164" s="1"/>
      <c r="D164" s="1">
        <v>3</v>
      </c>
      <c r="E164" s="1"/>
      <c r="F164" s="1"/>
      <c r="G164" s="1"/>
      <c r="H164" s="1"/>
    </row>
    <row r="165" spans="1:17" x14ac:dyDescent="0.25">
      <c r="A165" s="24" t="s">
        <v>109</v>
      </c>
      <c r="B165" s="1"/>
      <c r="C165" s="1"/>
      <c r="D165" s="1">
        <v>5</v>
      </c>
      <c r="E165" s="1"/>
      <c r="F165" s="1"/>
      <c r="G165" s="1"/>
      <c r="H165" s="1"/>
    </row>
    <row r="166" spans="1:17" x14ac:dyDescent="0.25">
      <c r="A166" s="24" t="s">
        <v>110</v>
      </c>
      <c r="B166" s="1"/>
      <c r="C166" s="1">
        <v>20</v>
      </c>
      <c r="D166" s="1">
        <v>8</v>
      </c>
      <c r="E166" s="1"/>
      <c r="F166" s="1"/>
      <c r="G166" s="1"/>
      <c r="H166" s="1"/>
    </row>
    <row r="167" spans="1:17" x14ac:dyDescent="0.25">
      <c r="A167" s="24" t="s">
        <v>111</v>
      </c>
      <c r="B167" s="1"/>
      <c r="C167" s="1">
        <v>9</v>
      </c>
      <c r="D167" s="1">
        <v>3</v>
      </c>
      <c r="E167" s="1"/>
      <c r="F167" s="1"/>
      <c r="G167" s="1"/>
      <c r="H167" s="1"/>
    </row>
    <row r="168" spans="1:17" x14ac:dyDescent="0.25">
      <c r="A168" s="24" t="s">
        <v>116</v>
      </c>
      <c r="B168" s="1"/>
      <c r="C168" s="1">
        <v>5</v>
      </c>
      <c r="D168" s="1">
        <v>9</v>
      </c>
      <c r="E168" s="1"/>
      <c r="F168" s="1"/>
      <c r="G168" s="1"/>
      <c r="H168" s="1"/>
    </row>
    <row r="169" spans="1:17" x14ac:dyDescent="0.25">
      <c r="A169" s="24" t="s">
        <v>115</v>
      </c>
      <c r="B169" s="1"/>
      <c r="C169" s="1">
        <v>2</v>
      </c>
      <c r="D169" s="1"/>
      <c r="E169" s="1"/>
      <c r="F169" s="1"/>
      <c r="G169" s="1"/>
      <c r="H169" s="1"/>
    </row>
    <row r="170" spans="1:17" x14ac:dyDescent="0.25">
      <c r="A170" s="24" t="s">
        <v>119</v>
      </c>
      <c r="B170" s="1"/>
      <c r="C170" s="1">
        <v>12</v>
      </c>
      <c r="D170" s="1">
        <v>23</v>
      </c>
      <c r="E170" s="1"/>
      <c r="F170" s="1"/>
      <c r="G170" s="1"/>
      <c r="H170" s="1"/>
    </row>
    <row r="171" spans="1:17" x14ac:dyDescent="0.25">
      <c r="A171" s="24" t="s">
        <v>118</v>
      </c>
      <c r="B171" s="1"/>
      <c r="C171" s="1">
        <v>5</v>
      </c>
      <c r="D171" s="1">
        <v>4</v>
      </c>
      <c r="E171" s="1">
        <v>1</v>
      </c>
      <c r="F171" s="1"/>
      <c r="G171" s="1"/>
      <c r="H171" s="1"/>
    </row>
    <row r="172" spans="1:17" x14ac:dyDescent="0.25">
      <c r="A172" s="24" t="s">
        <v>121</v>
      </c>
      <c r="B172" s="1"/>
      <c r="C172" s="1">
        <v>2</v>
      </c>
      <c r="D172" s="1">
        <v>3</v>
      </c>
      <c r="E172" s="1"/>
      <c r="F172" s="1"/>
      <c r="G172" s="1"/>
      <c r="H172" s="1"/>
    </row>
    <row r="173" spans="1:17" x14ac:dyDescent="0.25">
      <c r="A173" s="24" t="s">
        <v>122</v>
      </c>
      <c r="B173" s="1"/>
      <c r="C173" s="1">
        <v>6</v>
      </c>
      <c r="D173" s="1">
        <v>4</v>
      </c>
      <c r="E173" s="1"/>
      <c r="F173" s="1"/>
      <c r="G173" s="1"/>
      <c r="H173" s="1"/>
    </row>
    <row r="174" spans="1:17" x14ac:dyDescent="0.25">
      <c r="A174" s="24" t="s">
        <v>123</v>
      </c>
      <c r="B174" s="1"/>
      <c r="C174" s="1">
        <v>20</v>
      </c>
      <c r="D174" s="1">
        <v>11</v>
      </c>
      <c r="E174" s="1"/>
      <c r="F174" s="1"/>
      <c r="G174" s="1"/>
      <c r="H174" s="1"/>
    </row>
    <row r="175" spans="1:17" x14ac:dyDescent="0.25">
      <c r="A175" s="24" t="s">
        <v>158</v>
      </c>
      <c r="B175" s="1"/>
      <c r="C175" s="1"/>
      <c r="D175" s="1">
        <v>1</v>
      </c>
      <c r="E175" s="1"/>
      <c r="F175" s="1"/>
      <c r="G175" s="1"/>
      <c r="H175" s="1"/>
    </row>
    <row r="176" spans="1:17" x14ac:dyDescent="0.25">
      <c r="A176" s="24" t="s">
        <v>132</v>
      </c>
      <c r="B176" s="1"/>
      <c r="C176" s="1">
        <v>4</v>
      </c>
      <c r="D176" s="1">
        <v>1</v>
      </c>
      <c r="E176" s="1"/>
      <c r="F176" s="1"/>
      <c r="G176" s="1"/>
      <c r="H176" s="1"/>
      <c r="J176" s="390" t="s">
        <v>328</v>
      </c>
      <c r="K176" s="389"/>
      <c r="L176" s="389"/>
      <c r="M176" s="389"/>
      <c r="N176" s="389"/>
      <c r="O176" s="389"/>
      <c r="P176" s="389"/>
      <c r="Q176" s="389"/>
    </row>
    <row r="177" spans="1:17" x14ac:dyDescent="0.25">
      <c r="A177" s="24" t="s">
        <v>133</v>
      </c>
      <c r="B177" s="1"/>
      <c r="C177" s="1">
        <v>27</v>
      </c>
      <c r="D177" s="1">
        <v>27</v>
      </c>
      <c r="E177" s="1"/>
      <c r="F177" s="1"/>
      <c r="G177" s="1"/>
      <c r="H177" s="1"/>
      <c r="K177" s="13" t="s">
        <v>99</v>
      </c>
      <c r="L177" s="13" t="s">
        <v>100</v>
      </c>
      <c r="M177" s="13" t="s">
        <v>101</v>
      </c>
      <c r="N177" s="13" t="s">
        <v>102</v>
      </c>
      <c r="O177" s="13" t="s">
        <v>103</v>
      </c>
      <c r="P177" s="13" t="s">
        <v>104</v>
      </c>
      <c r="Q177" s="13" t="s">
        <v>105</v>
      </c>
    </row>
    <row r="178" spans="1:17" x14ac:dyDescent="0.25">
      <c r="A178" s="24" t="s">
        <v>134</v>
      </c>
      <c r="B178" s="1"/>
      <c r="C178" s="1">
        <v>3</v>
      </c>
      <c r="D178" s="1">
        <v>1</v>
      </c>
      <c r="E178" s="1"/>
      <c r="F178" s="1"/>
      <c r="G178" s="1"/>
      <c r="H178" s="1"/>
      <c r="J178" s="614" t="s">
        <v>182</v>
      </c>
      <c r="K178" s="615"/>
      <c r="L178" s="1">
        <v>108</v>
      </c>
      <c r="M178" s="1">
        <v>109</v>
      </c>
      <c r="N178" s="1"/>
      <c r="O178" s="1"/>
      <c r="P178" s="1"/>
      <c r="Q178" s="1"/>
    </row>
    <row r="179" spans="1:17" x14ac:dyDescent="0.25">
      <c r="A179" s="24" t="s">
        <v>139</v>
      </c>
      <c r="B179" s="1"/>
      <c r="C179" s="1"/>
      <c r="D179" s="1">
        <v>1</v>
      </c>
      <c r="E179" s="1"/>
      <c r="F179" s="1"/>
      <c r="G179" s="1"/>
      <c r="H179" s="1"/>
      <c r="J179" s="24" t="s">
        <v>183</v>
      </c>
      <c r="K179" s="1"/>
      <c r="L179" s="1">
        <v>61</v>
      </c>
      <c r="M179" s="1">
        <v>40</v>
      </c>
      <c r="N179" s="1"/>
      <c r="O179" s="1"/>
      <c r="P179" s="1"/>
      <c r="Q179" s="1"/>
    </row>
    <row r="180" spans="1:17" x14ac:dyDescent="0.25">
      <c r="A180" s="24" t="s">
        <v>140</v>
      </c>
      <c r="B180" s="1"/>
      <c r="C180" s="1">
        <v>3</v>
      </c>
      <c r="D180" s="1">
        <v>2</v>
      </c>
      <c r="E180" s="1"/>
      <c r="F180" s="1"/>
      <c r="G180" s="1"/>
      <c r="H180" s="1"/>
      <c r="J180" s="24" t="s">
        <v>192</v>
      </c>
      <c r="K180" s="1"/>
      <c r="L180" s="1">
        <v>10</v>
      </c>
      <c r="M180" s="1">
        <v>11</v>
      </c>
      <c r="N180" s="1"/>
      <c r="O180" s="1"/>
      <c r="P180" s="1"/>
      <c r="Q180" s="1"/>
    </row>
    <row r="181" spans="1:17" x14ac:dyDescent="0.25">
      <c r="A181" s="24" t="s">
        <v>141</v>
      </c>
      <c r="B181" s="1"/>
      <c r="C181" s="1">
        <v>5</v>
      </c>
      <c r="D181" s="1">
        <v>4</v>
      </c>
      <c r="E181" s="1"/>
      <c r="F181" s="1"/>
      <c r="G181" s="1"/>
      <c r="H181" s="1"/>
      <c r="J181" s="24" t="s">
        <v>193</v>
      </c>
      <c r="K181" s="1"/>
      <c r="L181" s="1">
        <v>1</v>
      </c>
      <c r="M181" s="1">
        <v>2</v>
      </c>
      <c r="N181" s="1"/>
      <c r="O181" s="1"/>
      <c r="P181" s="1"/>
      <c r="Q181" s="1"/>
    </row>
    <row r="182" spans="1:17" x14ac:dyDescent="0.25">
      <c r="A182" s="24" t="s">
        <v>142</v>
      </c>
      <c r="B182" s="1"/>
      <c r="C182" s="1">
        <v>15</v>
      </c>
      <c r="D182" s="1">
        <v>10</v>
      </c>
      <c r="E182" s="1"/>
      <c r="F182" s="1"/>
      <c r="G182" s="1"/>
      <c r="H182" s="1"/>
      <c r="J182" s="24" t="s">
        <v>195</v>
      </c>
      <c r="K182" s="1"/>
      <c r="L182" s="1">
        <v>4</v>
      </c>
      <c r="M182" s="1">
        <v>4</v>
      </c>
      <c r="N182" s="1">
        <v>1</v>
      </c>
      <c r="O182" s="1"/>
      <c r="P182" s="1"/>
      <c r="Q182" s="1"/>
    </row>
    <row r="183" spans="1:17" x14ac:dyDescent="0.25">
      <c r="A183" s="24" t="s">
        <v>144</v>
      </c>
      <c r="B183" s="1"/>
      <c r="C183" s="1">
        <v>18</v>
      </c>
      <c r="D183" s="1">
        <v>11</v>
      </c>
      <c r="E183" s="1">
        <v>1</v>
      </c>
      <c r="F183" s="1"/>
      <c r="G183" s="1"/>
      <c r="H183" s="1"/>
      <c r="J183" s="24" t="s">
        <v>196</v>
      </c>
      <c r="K183" s="1"/>
      <c r="L183" s="1">
        <v>1</v>
      </c>
      <c r="M183" s="1"/>
      <c r="N183" s="1"/>
      <c r="O183" s="1"/>
      <c r="P183" s="1"/>
      <c r="Q183" s="1"/>
    </row>
    <row r="184" spans="1:17" x14ac:dyDescent="0.25">
      <c r="A184" s="24" t="s">
        <v>147</v>
      </c>
      <c r="B184" s="1"/>
      <c r="C184" s="1">
        <v>2</v>
      </c>
      <c r="D184" s="1"/>
      <c r="E184" s="1"/>
      <c r="F184" s="1"/>
      <c r="G184" s="1"/>
      <c r="H184" s="1"/>
      <c r="J184" s="24" t="s">
        <v>197</v>
      </c>
      <c r="K184" s="1"/>
      <c r="L184" s="1">
        <v>2</v>
      </c>
      <c r="M184" s="1"/>
      <c r="N184" s="1"/>
      <c r="O184" s="1"/>
      <c r="P184" s="1"/>
      <c r="Q184" s="1"/>
    </row>
    <row r="185" spans="1:17" x14ac:dyDescent="0.25">
      <c r="A185" s="24" t="s">
        <v>148</v>
      </c>
      <c r="B185" s="1"/>
      <c r="C185" s="1">
        <v>8</v>
      </c>
      <c r="D185" s="1">
        <v>12</v>
      </c>
      <c r="E185" s="1">
        <v>1</v>
      </c>
      <c r="F185" s="1"/>
      <c r="G185" s="1"/>
      <c r="H185" s="1"/>
      <c r="J185" s="24" t="s">
        <v>198</v>
      </c>
      <c r="K185" s="1"/>
      <c r="L185" s="1">
        <v>2</v>
      </c>
      <c r="M185" s="1">
        <v>1</v>
      </c>
      <c r="N185" s="1"/>
      <c r="O185" s="1"/>
      <c r="P185" s="1"/>
      <c r="Q185" s="1"/>
    </row>
    <row r="186" spans="1:17" x14ac:dyDescent="0.25">
      <c r="A186" s="24" t="s">
        <v>149</v>
      </c>
      <c r="B186" s="1"/>
      <c r="C186" s="1">
        <v>4</v>
      </c>
      <c r="D186" s="1">
        <v>4</v>
      </c>
      <c r="E186" s="1"/>
      <c r="F186" s="1"/>
      <c r="G186" s="1"/>
      <c r="H186" s="1"/>
      <c r="J186" s="24" t="s">
        <v>199</v>
      </c>
      <c r="K186" s="1"/>
      <c r="L186" s="1">
        <v>2</v>
      </c>
      <c r="M186" s="1"/>
      <c r="N186" s="1"/>
      <c r="O186" s="1"/>
      <c r="P186" s="1"/>
      <c r="Q186" s="1"/>
    </row>
    <row r="187" spans="1:17" x14ac:dyDescent="0.25">
      <c r="A187" s="24" t="s">
        <v>162</v>
      </c>
      <c r="B187" s="1"/>
      <c r="C187" s="1">
        <v>9</v>
      </c>
      <c r="D187" s="1">
        <v>5</v>
      </c>
      <c r="E187" s="1"/>
      <c r="F187" s="1"/>
      <c r="G187" s="1"/>
      <c r="H187" s="1"/>
      <c r="J187" s="24" t="s">
        <v>200</v>
      </c>
      <c r="K187" s="1"/>
      <c r="L187" s="1">
        <v>1</v>
      </c>
      <c r="M187" s="1"/>
      <c r="N187" s="1"/>
      <c r="O187" s="1"/>
      <c r="P187" s="1"/>
      <c r="Q187" s="1"/>
    </row>
    <row r="188" spans="1:17" x14ac:dyDescent="0.25">
      <c r="A188" s="24" t="s">
        <v>163</v>
      </c>
      <c r="B188" s="1"/>
      <c r="C188" s="1">
        <v>1</v>
      </c>
      <c r="D188" s="1"/>
      <c r="E188" s="1">
        <v>1</v>
      </c>
      <c r="F188" s="1"/>
      <c r="G188" s="1"/>
      <c r="H188" s="1"/>
      <c r="J188" s="24" t="s">
        <v>201</v>
      </c>
      <c r="K188" s="1"/>
      <c r="L188" s="1"/>
      <c r="M188" s="1">
        <v>1</v>
      </c>
      <c r="N188" s="1"/>
      <c r="O188" s="1"/>
      <c r="P188" s="1"/>
      <c r="Q188" s="1"/>
    </row>
    <row r="189" spans="1:17" x14ac:dyDescent="0.25">
      <c r="A189" s="24" t="s">
        <v>165</v>
      </c>
      <c r="B189" s="1"/>
      <c r="C189" s="1">
        <v>4</v>
      </c>
      <c r="D189" s="1"/>
      <c r="E189" s="1"/>
      <c r="F189" s="1"/>
      <c r="G189" s="1"/>
      <c r="H189" s="1"/>
      <c r="J189" s="24" t="s">
        <v>202</v>
      </c>
      <c r="K189" s="1"/>
      <c r="L189" s="1">
        <v>2</v>
      </c>
      <c r="M189" s="1">
        <v>2</v>
      </c>
      <c r="N189" s="1"/>
      <c r="O189" s="1"/>
      <c r="P189" s="1"/>
      <c r="Q189" s="1"/>
    </row>
    <row r="190" spans="1:17" x14ac:dyDescent="0.25">
      <c r="A190" s="24" t="s">
        <v>166</v>
      </c>
      <c r="B190" s="1"/>
      <c r="C190" s="1">
        <v>18</v>
      </c>
      <c r="D190" s="1">
        <v>15</v>
      </c>
      <c r="E190" s="1"/>
      <c r="F190" s="1"/>
      <c r="G190" s="1"/>
      <c r="H190" s="1"/>
      <c r="J190" s="24" t="s">
        <v>203</v>
      </c>
      <c r="K190" s="1"/>
      <c r="L190" s="1">
        <v>7</v>
      </c>
      <c r="M190" s="1">
        <v>3</v>
      </c>
      <c r="N190" s="1"/>
      <c r="O190" s="1"/>
      <c r="P190" s="1"/>
      <c r="Q190" s="1"/>
    </row>
    <row r="191" spans="1:17" x14ac:dyDescent="0.25">
      <c r="A191" s="24" t="s">
        <v>168</v>
      </c>
      <c r="B191" s="1"/>
      <c r="C191" s="1">
        <v>3</v>
      </c>
      <c r="D191" s="1">
        <v>4</v>
      </c>
      <c r="E191" s="1"/>
      <c r="F191" s="1"/>
      <c r="G191" s="1"/>
      <c r="H191" s="1"/>
      <c r="J191" s="24" t="s">
        <v>204</v>
      </c>
      <c r="K191" s="1"/>
      <c r="L191" s="1">
        <v>5</v>
      </c>
      <c r="M191" s="1">
        <v>5</v>
      </c>
      <c r="N191" s="1"/>
      <c r="O191" s="1"/>
      <c r="P191" s="1"/>
      <c r="Q191" s="1"/>
    </row>
    <row r="192" spans="1:17" x14ac:dyDescent="0.25">
      <c r="A192" s="24" t="s">
        <v>171</v>
      </c>
      <c r="B192" s="1"/>
      <c r="C192" s="1">
        <v>3</v>
      </c>
      <c r="D192" s="1">
        <v>5</v>
      </c>
      <c r="E192" s="1"/>
      <c r="F192" s="1"/>
      <c r="G192" s="1"/>
      <c r="H192" s="1"/>
      <c r="J192" s="24" t="s">
        <v>205</v>
      </c>
      <c r="K192" s="1"/>
      <c r="L192" s="1">
        <v>2</v>
      </c>
      <c r="M192" s="1"/>
      <c r="N192" s="1"/>
      <c r="O192" s="1"/>
      <c r="P192" s="1"/>
      <c r="Q192" s="1"/>
    </row>
    <row r="193" spans="1:17" x14ac:dyDescent="0.25">
      <c r="A193" s="24" t="s">
        <v>169</v>
      </c>
      <c r="B193" s="1"/>
      <c r="C193" s="1">
        <v>6</v>
      </c>
      <c r="D193" s="1">
        <v>3</v>
      </c>
      <c r="E193" s="1"/>
      <c r="F193" s="1"/>
      <c r="G193" s="1"/>
      <c r="H193" s="1"/>
      <c r="J193" s="24" t="s">
        <v>206</v>
      </c>
      <c r="K193" s="1"/>
      <c r="L193" s="1">
        <v>5</v>
      </c>
      <c r="M193" s="1">
        <v>7</v>
      </c>
      <c r="N193" s="1"/>
      <c r="O193" s="1"/>
      <c r="P193" s="1"/>
      <c r="Q193" s="1"/>
    </row>
    <row r="194" spans="1:17" x14ac:dyDescent="0.25">
      <c r="A194" s="24" t="s">
        <v>170</v>
      </c>
      <c r="B194" s="1"/>
      <c r="C194" s="1">
        <v>3</v>
      </c>
      <c r="D194" s="1"/>
      <c r="E194" s="1"/>
      <c r="F194" s="1"/>
      <c r="G194" s="1"/>
      <c r="H194" s="1"/>
      <c r="J194" s="24" t="s">
        <v>207</v>
      </c>
      <c r="K194" s="1"/>
      <c r="L194" s="1">
        <v>1</v>
      </c>
      <c r="M194" s="1">
        <v>1</v>
      </c>
      <c r="N194" s="1"/>
      <c r="O194" s="1"/>
      <c r="P194" s="1"/>
      <c r="Q194" s="1"/>
    </row>
    <row r="195" spans="1:17" x14ac:dyDescent="0.25">
      <c r="A195" s="24" t="s">
        <v>173</v>
      </c>
      <c r="B195" s="1"/>
      <c r="C195" s="1">
        <v>1</v>
      </c>
      <c r="D195" s="1"/>
      <c r="E195" s="1"/>
      <c r="F195" s="1"/>
      <c r="G195" s="1"/>
      <c r="H195" s="1"/>
      <c r="J195" s="24" t="s">
        <v>208</v>
      </c>
      <c r="K195" s="1"/>
      <c r="L195" s="1">
        <v>1</v>
      </c>
      <c r="M195" s="1"/>
      <c r="N195" s="1"/>
      <c r="O195" s="1"/>
      <c r="P195" s="1"/>
      <c r="Q195" s="1"/>
    </row>
    <row r="196" spans="1:17" x14ac:dyDescent="0.25">
      <c r="A196" s="24" t="s">
        <v>178</v>
      </c>
      <c r="B196" s="1"/>
      <c r="C196" s="1">
        <v>6</v>
      </c>
      <c r="D196" s="1"/>
      <c r="E196" s="1"/>
      <c r="F196" s="1"/>
      <c r="G196" s="1"/>
      <c r="H196" s="1"/>
      <c r="J196" s="24" t="s">
        <v>209</v>
      </c>
      <c r="K196" s="1"/>
      <c r="L196" s="1">
        <v>3</v>
      </c>
      <c r="M196" s="1"/>
      <c r="N196" s="1"/>
      <c r="O196" s="1"/>
      <c r="P196" s="1"/>
      <c r="Q196" s="1"/>
    </row>
    <row r="197" spans="1:17" x14ac:dyDescent="0.25">
      <c r="A197" s="24" t="s">
        <v>180</v>
      </c>
      <c r="B197" s="1"/>
      <c r="C197" s="1">
        <v>5</v>
      </c>
      <c r="D197" s="1">
        <v>15</v>
      </c>
      <c r="E197" s="1"/>
      <c r="F197" s="1"/>
      <c r="G197" s="1"/>
      <c r="H197" s="1"/>
      <c r="J197" s="24" t="s">
        <v>210</v>
      </c>
      <c r="K197" s="1"/>
      <c r="L197" s="1"/>
      <c r="M197" s="1">
        <v>2</v>
      </c>
      <c r="N197" s="1"/>
      <c r="O197" s="1"/>
      <c r="P197" s="1"/>
      <c r="Q197" s="1"/>
    </row>
    <row r="198" spans="1:17" x14ac:dyDescent="0.25">
      <c r="J198" s="24" t="s">
        <v>211</v>
      </c>
      <c r="K198" s="1"/>
      <c r="L198" s="1"/>
      <c r="M198" s="1">
        <v>1</v>
      </c>
      <c r="N198" s="1"/>
      <c r="O198" s="1"/>
      <c r="P198" s="1"/>
      <c r="Q198" s="1"/>
    </row>
    <row r="199" spans="1:17" x14ac:dyDescent="0.25">
      <c r="J199" s="24" t="s">
        <v>212</v>
      </c>
      <c r="K199" s="1"/>
      <c r="L199" s="1">
        <v>4</v>
      </c>
      <c r="M199" s="1">
        <v>1</v>
      </c>
      <c r="N199" s="1"/>
      <c r="O199" s="1"/>
      <c r="P199" s="1"/>
      <c r="Q199" s="1"/>
    </row>
    <row r="200" spans="1:17" x14ac:dyDescent="0.25">
      <c r="J200" s="24" t="s">
        <v>213</v>
      </c>
      <c r="K200" s="1"/>
      <c r="L200" s="1">
        <v>6</v>
      </c>
      <c r="M200" s="1">
        <v>1</v>
      </c>
      <c r="N200" s="1"/>
      <c r="O200" s="1"/>
      <c r="P200" s="1"/>
      <c r="Q200" s="1"/>
    </row>
    <row r="201" spans="1:17" x14ac:dyDescent="0.25">
      <c r="J201" s="24" t="s">
        <v>214</v>
      </c>
      <c r="K201" s="1"/>
      <c r="L201" s="1"/>
      <c r="M201" s="1">
        <v>1</v>
      </c>
      <c r="N201" s="1"/>
      <c r="O201" s="1"/>
      <c r="P201" s="1"/>
      <c r="Q201" s="1"/>
    </row>
    <row r="202" spans="1:17" x14ac:dyDescent="0.25">
      <c r="J202" s="24" t="s">
        <v>215</v>
      </c>
      <c r="K202" s="1"/>
      <c r="L202" s="1">
        <v>1</v>
      </c>
      <c r="M202" s="1">
        <v>4</v>
      </c>
      <c r="N202" s="1"/>
      <c r="O202" s="1"/>
      <c r="P202" s="1"/>
      <c r="Q202" s="1"/>
    </row>
    <row r="203" spans="1:17" x14ac:dyDescent="0.25">
      <c r="J203" s="24" t="s">
        <v>216</v>
      </c>
      <c r="K203" s="1"/>
      <c r="L203" s="1">
        <v>1</v>
      </c>
      <c r="M203" s="1"/>
      <c r="N203" s="1"/>
      <c r="O203" s="1"/>
      <c r="P203" s="1"/>
      <c r="Q203" s="1"/>
    </row>
    <row r="204" spans="1:17" x14ac:dyDescent="0.25">
      <c r="J204" s="24" t="s">
        <v>217</v>
      </c>
      <c r="K204" s="1"/>
      <c r="L204" s="1">
        <v>1</v>
      </c>
      <c r="M204" s="1"/>
      <c r="N204" s="1"/>
      <c r="O204" s="1"/>
      <c r="P204" s="1"/>
      <c r="Q204" s="1"/>
    </row>
    <row r="205" spans="1:17" x14ac:dyDescent="0.25">
      <c r="J205" s="24" t="s">
        <v>218</v>
      </c>
      <c r="K205" s="1"/>
      <c r="L205" s="1">
        <v>52</v>
      </c>
      <c r="M205" s="1">
        <v>39</v>
      </c>
      <c r="N205" s="1"/>
      <c r="O205" s="1"/>
      <c r="P205" s="1"/>
      <c r="Q205" s="1"/>
    </row>
    <row r="206" spans="1:17" x14ac:dyDescent="0.25">
      <c r="J206" s="24" t="s">
        <v>219</v>
      </c>
      <c r="K206" s="1"/>
      <c r="L206" s="1">
        <v>7</v>
      </c>
      <c r="M206" s="1">
        <v>11</v>
      </c>
      <c r="N206" s="1"/>
      <c r="O206" s="1"/>
      <c r="P206" s="1"/>
      <c r="Q206" s="1"/>
    </row>
    <row r="207" spans="1:17" x14ac:dyDescent="0.25">
      <c r="J207" s="24" t="s">
        <v>220</v>
      </c>
      <c r="K207" s="1"/>
      <c r="L207" s="1">
        <v>1</v>
      </c>
      <c r="M207" s="1">
        <v>2</v>
      </c>
      <c r="N207" s="1">
        <v>1</v>
      </c>
      <c r="O207" s="1"/>
      <c r="P207" s="1"/>
      <c r="Q207" s="1"/>
    </row>
    <row r="208" spans="1:17" x14ac:dyDescent="0.25">
      <c r="J208" s="24" t="s">
        <v>222</v>
      </c>
      <c r="K208" s="1"/>
      <c r="L208" s="1">
        <v>6</v>
      </c>
      <c r="M208" s="1">
        <v>7</v>
      </c>
      <c r="N208" s="1">
        <v>1</v>
      </c>
      <c r="O208" s="1"/>
      <c r="P208" s="1"/>
      <c r="Q208" s="1"/>
    </row>
    <row r="210" spans="1:8" x14ac:dyDescent="0.25">
      <c r="B210" s="13"/>
      <c r="C210" s="13"/>
      <c r="D210" s="13"/>
      <c r="E210" s="13"/>
      <c r="F210" s="13"/>
      <c r="G210" s="13"/>
      <c r="H210" s="13"/>
    </row>
    <row r="211" spans="1:8" x14ac:dyDescent="0.25">
      <c r="A211" s="390" t="s">
        <v>329</v>
      </c>
      <c r="B211" s="389"/>
      <c r="C211" s="389"/>
      <c r="D211" s="389"/>
      <c r="E211" s="389"/>
      <c r="F211" s="389"/>
      <c r="G211" s="389"/>
      <c r="H211" s="389"/>
    </row>
    <row r="212" spans="1:8" x14ac:dyDescent="0.25">
      <c r="B212" s="13" t="s">
        <v>99</v>
      </c>
      <c r="C212" s="13" t="s">
        <v>100</v>
      </c>
      <c r="D212" s="13" t="s">
        <v>101</v>
      </c>
      <c r="E212" s="13" t="s">
        <v>102</v>
      </c>
      <c r="F212" s="13" t="s">
        <v>103</v>
      </c>
      <c r="G212" s="13" t="s">
        <v>104</v>
      </c>
      <c r="H212" s="13" t="s">
        <v>105</v>
      </c>
    </row>
    <row r="213" spans="1:8" x14ac:dyDescent="0.25">
      <c r="A213" s="24" t="s">
        <v>123</v>
      </c>
      <c r="B213" s="1"/>
      <c r="C213" s="1">
        <v>3</v>
      </c>
      <c r="D213" s="1">
        <v>1</v>
      </c>
      <c r="E213" s="1">
        <v>2</v>
      </c>
      <c r="F213" s="1"/>
      <c r="G213" s="1"/>
      <c r="H213" s="1"/>
    </row>
    <row r="214" spans="1:8" x14ac:dyDescent="0.25">
      <c r="A214" s="24" t="s">
        <v>166</v>
      </c>
      <c r="B214" s="1"/>
      <c r="C214" s="1"/>
      <c r="D214" s="1"/>
      <c r="E214" s="1">
        <v>1</v>
      </c>
      <c r="F214" s="1"/>
      <c r="G214" s="1"/>
      <c r="H214" s="1"/>
    </row>
    <row r="215" spans="1:8" x14ac:dyDescent="0.25">
      <c r="A215" s="24" t="s">
        <v>180</v>
      </c>
      <c r="B215" s="1"/>
      <c r="C215" s="1">
        <v>1</v>
      </c>
      <c r="D215" s="1"/>
      <c r="E215" s="1"/>
      <c r="F215" s="1"/>
      <c r="G215" s="1"/>
      <c r="H215" s="1"/>
    </row>
    <row r="216" spans="1:8" x14ac:dyDescent="0.25">
      <c r="A216" s="24" t="s">
        <v>182</v>
      </c>
      <c r="B216" s="1"/>
      <c r="C216" s="1">
        <v>21</v>
      </c>
      <c r="D216" s="1">
        <v>24</v>
      </c>
      <c r="E216" s="1">
        <v>14</v>
      </c>
      <c r="F216" s="1"/>
      <c r="G216" s="1"/>
      <c r="H216" s="1"/>
    </row>
    <row r="217" spans="1:8" x14ac:dyDescent="0.25">
      <c r="A217" s="24" t="s">
        <v>192</v>
      </c>
      <c r="B217" s="1"/>
      <c r="C217" s="1">
        <v>9</v>
      </c>
      <c r="D217" s="1">
        <v>4</v>
      </c>
      <c r="E217" s="1"/>
      <c r="F217" s="1"/>
      <c r="G217" s="1"/>
      <c r="H217" s="1"/>
    </row>
    <row r="218" spans="1:8" x14ac:dyDescent="0.25">
      <c r="A218" s="24" t="s">
        <v>193</v>
      </c>
      <c r="B218" s="1"/>
      <c r="C218" s="1">
        <v>2</v>
      </c>
      <c r="D218" s="1"/>
      <c r="E218" s="1"/>
      <c r="F218" s="1"/>
      <c r="G218" s="1"/>
      <c r="H218" s="1"/>
    </row>
    <row r="219" spans="1:8" x14ac:dyDescent="0.25">
      <c r="A219" s="24" t="s">
        <v>218</v>
      </c>
      <c r="B219" s="1"/>
      <c r="C219" s="1">
        <v>15</v>
      </c>
      <c r="D219" s="1">
        <v>12</v>
      </c>
      <c r="E219" s="1">
        <v>11</v>
      </c>
      <c r="F219" s="1"/>
      <c r="G219" s="1"/>
      <c r="H219" s="1"/>
    </row>
  </sheetData>
  <mergeCells count="26">
    <mergeCell ref="J122:K122"/>
    <mergeCell ref="A152:H152"/>
    <mergeCell ref="J178:K178"/>
    <mergeCell ref="A2:I2"/>
    <mergeCell ref="B5:H5"/>
    <mergeCell ref="K34:Q34"/>
    <mergeCell ref="A98:H98"/>
    <mergeCell ref="J98:Q98"/>
    <mergeCell ref="K7:K8"/>
    <mergeCell ref="K9:K10"/>
    <mergeCell ref="K11:K12"/>
    <mergeCell ref="K13:K14"/>
    <mergeCell ref="J7:J12"/>
    <mergeCell ref="J13:J16"/>
    <mergeCell ref="J21:J24"/>
    <mergeCell ref="J25:J28"/>
    <mergeCell ref="J29:J30"/>
    <mergeCell ref="K15:K16"/>
    <mergeCell ref="K17:K18"/>
    <mergeCell ref="K19:K20"/>
    <mergeCell ref="J17:J20"/>
    <mergeCell ref="K21:K22"/>
    <mergeCell ref="K23:K24"/>
    <mergeCell ref="K25:K26"/>
    <mergeCell ref="K27:K28"/>
    <mergeCell ref="K29:K30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B29"/>
  <sheetViews>
    <sheetView zoomScaleNormal="100" workbookViewId="0">
      <selection activeCell="R24" sqref="R24"/>
    </sheetView>
  </sheetViews>
  <sheetFormatPr defaultColWidth="9.140625" defaultRowHeight="15" x14ac:dyDescent="0.25"/>
  <cols>
    <col min="1" max="1" width="13.42578125" bestFit="1" customWidth="1"/>
    <col min="2" max="12" width="4.28515625" customWidth="1"/>
    <col min="14" max="14" width="13.42578125" bestFit="1" customWidth="1"/>
    <col min="15" max="25" width="4.28515625" customWidth="1"/>
    <col min="28" max="28" width="13.42578125" bestFit="1" customWidth="1"/>
    <col min="29" max="39" width="4.28515625" customWidth="1"/>
    <col min="42" max="42" width="13.42578125" bestFit="1" customWidth="1"/>
    <col min="43" max="53" width="4.28515625" customWidth="1"/>
    <col min="56" max="56" width="13.42578125" bestFit="1" customWidth="1"/>
    <col min="57" max="67" width="4.28515625" customWidth="1"/>
  </cols>
  <sheetData>
    <row r="2" spans="1:28" s="5" customFormat="1" x14ac:dyDescent="0.25">
      <c r="A2" s="440" t="s">
        <v>386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</row>
    <row r="4" spans="1:28" x14ac:dyDescent="0.25">
      <c r="A4" s="404" t="s">
        <v>225</v>
      </c>
      <c r="B4" s="625" t="s">
        <v>236</v>
      </c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6"/>
    </row>
    <row r="5" spans="1:28" x14ac:dyDescent="0.25">
      <c r="A5" s="407" t="s">
        <v>226</v>
      </c>
      <c r="B5" s="629" t="s">
        <v>237</v>
      </c>
      <c r="C5" s="629"/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30"/>
    </row>
    <row r="6" spans="1:28" x14ac:dyDescent="0.25">
      <c r="A6" s="405" t="s">
        <v>227</v>
      </c>
      <c r="B6" s="629" t="s">
        <v>238</v>
      </c>
      <c r="C6" s="629"/>
      <c r="D6" s="629"/>
      <c r="E6" s="629"/>
      <c r="F6" s="629"/>
      <c r="G6" s="629"/>
      <c r="H6" s="629"/>
      <c r="I6" s="629"/>
      <c r="J6" s="629"/>
      <c r="K6" s="629"/>
      <c r="L6" s="629"/>
      <c r="M6" s="629"/>
      <c r="N6" s="630"/>
    </row>
    <row r="7" spans="1:28" x14ac:dyDescent="0.25">
      <c r="A7" s="407" t="s">
        <v>228</v>
      </c>
      <c r="B7" s="629" t="s">
        <v>239</v>
      </c>
      <c r="C7" s="629"/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30"/>
    </row>
    <row r="8" spans="1:28" x14ac:dyDescent="0.25">
      <c r="A8" s="405" t="s">
        <v>229</v>
      </c>
      <c r="B8" s="629" t="s">
        <v>240</v>
      </c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30"/>
    </row>
    <row r="9" spans="1:28" x14ac:dyDescent="0.25">
      <c r="A9" s="407" t="s">
        <v>230</v>
      </c>
      <c r="B9" s="631" t="s">
        <v>241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2"/>
    </row>
    <row r="10" spans="1:28" x14ac:dyDescent="0.25">
      <c r="A10" s="405" t="s">
        <v>231</v>
      </c>
      <c r="B10" s="629" t="s">
        <v>242</v>
      </c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30"/>
    </row>
    <row r="11" spans="1:28" x14ac:dyDescent="0.25">
      <c r="A11" s="407" t="s">
        <v>232</v>
      </c>
      <c r="B11" s="629" t="s">
        <v>243</v>
      </c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30"/>
    </row>
    <row r="12" spans="1:28" x14ac:dyDescent="0.25">
      <c r="A12" s="405" t="s">
        <v>233</v>
      </c>
      <c r="B12" s="629" t="s">
        <v>244</v>
      </c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30"/>
    </row>
    <row r="13" spans="1:28" x14ac:dyDescent="0.25">
      <c r="A13" s="407" t="s">
        <v>234</v>
      </c>
      <c r="B13" s="629" t="s">
        <v>245</v>
      </c>
      <c r="C13" s="629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30"/>
    </row>
    <row r="14" spans="1:28" x14ac:dyDescent="0.25">
      <c r="A14" s="406" t="s">
        <v>235</v>
      </c>
      <c r="B14" s="627" t="s">
        <v>246</v>
      </c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8"/>
    </row>
    <row r="16" spans="1:28" ht="15.75" thickBot="1" x14ac:dyDescent="0.3">
      <c r="A16" s="623" t="s">
        <v>330</v>
      </c>
      <c r="B16" s="623"/>
      <c r="C16" s="623"/>
      <c r="D16" s="623"/>
      <c r="E16" s="623"/>
      <c r="F16" s="623"/>
      <c r="G16" s="623"/>
      <c r="H16" s="623"/>
      <c r="I16" s="623"/>
      <c r="J16" s="623"/>
      <c r="K16" s="623"/>
    </row>
    <row r="17" spans="1:18" ht="15.75" thickBot="1" x14ac:dyDescent="0.3">
      <c r="A17" s="271"/>
      <c r="B17" s="272"/>
      <c r="C17" s="268" t="s">
        <v>225</v>
      </c>
      <c r="D17" s="256" t="s">
        <v>226</v>
      </c>
      <c r="E17" s="256" t="s">
        <v>227</v>
      </c>
      <c r="F17" s="256" t="s">
        <v>228</v>
      </c>
      <c r="G17" s="256" t="s">
        <v>229</v>
      </c>
      <c r="H17" s="256" t="s">
        <v>231</v>
      </c>
      <c r="I17" s="256" t="s">
        <v>232</v>
      </c>
      <c r="J17" s="256" t="s">
        <v>233</v>
      </c>
      <c r="K17" s="257" t="s">
        <v>235</v>
      </c>
    </row>
    <row r="18" spans="1:18" x14ac:dyDescent="0.25">
      <c r="A18" s="624" t="s">
        <v>84</v>
      </c>
      <c r="B18" s="269" t="s">
        <v>74</v>
      </c>
      <c r="C18" s="33">
        <v>50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5">
        <v>8</v>
      </c>
    </row>
    <row r="19" spans="1:18" x14ac:dyDescent="0.25">
      <c r="A19" s="622"/>
      <c r="B19" s="16" t="s">
        <v>319</v>
      </c>
      <c r="C19" s="19">
        <v>399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52</v>
      </c>
      <c r="J19" s="1">
        <v>4</v>
      </c>
      <c r="K19" s="20">
        <v>43</v>
      </c>
    </row>
    <row r="20" spans="1:18" ht="15.75" thickBot="1" x14ac:dyDescent="0.3">
      <c r="A20" s="622"/>
      <c r="B20" s="16" t="s">
        <v>320</v>
      </c>
      <c r="C20" s="19">
        <v>19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20">
        <v>3</v>
      </c>
    </row>
    <row r="21" spans="1:18" x14ac:dyDescent="0.25">
      <c r="A21" s="621" t="s">
        <v>85</v>
      </c>
      <c r="B21" s="15" t="s">
        <v>74</v>
      </c>
      <c r="C21" s="33">
        <v>145</v>
      </c>
      <c r="D21" s="34">
        <v>1</v>
      </c>
      <c r="E21" s="34">
        <v>0</v>
      </c>
      <c r="F21" s="34">
        <v>1</v>
      </c>
      <c r="G21" s="34">
        <v>20</v>
      </c>
      <c r="H21" s="34">
        <v>0</v>
      </c>
      <c r="I21" s="34">
        <v>27</v>
      </c>
      <c r="J21" s="34">
        <v>7</v>
      </c>
      <c r="K21" s="35">
        <v>37</v>
      </c>
      <c r="R21" s="270"/>
    </row>
    <row r="22" spans="1:18" ht="15.75" thickBot="1" x14ac:dyDescent="0.3">
      <c r="A22" s="622"/>
      <c r="B22" s="16" t="s">
        <v>320</v>
      </c>
      <c r="C22" s="19">
        <v>128</v>
      </c>
      <c r="D22" s="1">
        <v>3</v>
      </c>
      <c r="E22" s="1">
        <v>0</v>
      </c>
      <c r="F22" s="1">
        <v>1</v>
      </c>
      <c r="G22" s="1">
        <v>3</v>
      </c>
      <c r="H22" s="1">
        <v>0</v>
      </c>
      <c r="I22" s="1">
        <v>1</v>
      </c>
      <c r="J22" s="1">
        <v>1</v>
      </c>
      <c r="K22" s="20">
        <v>4</v>
      </c>
    </row>
    <row r="23" spans="1:18" x14ac:dyDescent="0.25">
      <c r="A23" s="621" t="s">
        <v>86</v>
      </c>
      <c r="B23" s="15" t="s">
        <v>74</v>
      </c>
      <c r="C23" s="33">
        <v>165</v>
      </c>
      <c r="D23" s="34">
        <v>0</v>
      </c>
      <c r="E23" s="34">
        <v>0</v>
      </c>
      <c r="F23" s="34">
        <v>0</v>
      </c>
      <c r="G23" s="34">
        <v>7</v>
      </c>
      <c r="H23" s="34">
        <v>1</v>
      </c>
      <c r="I23" s="34">
        <v>48</v>
      </c>
      <c r="J23" s="34">
        <v>2</v>
      </c>
      <c r="K23" s="35">
        <v>18</v>
      </c>
    </row>
    <row r="24" spans="1:18" ht="15.75" thickBot="1" x14ac:dyDescent="0.3">
      <c r="A24" s="622"/>
      <c r="B24" s="16" t="s">
        <v>320</v>
      </c>
      <c r="C24" s="19">
        <v>120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7</v>
      </c>
      <c r="J24" s="1">
        <v>0</v>
      </c>
      <c r="K24" s="20">
        <v>1</v>
      </c>
    </row>
    <row r="25" spans="1:18" x14ac:dyDescent="0.25">
      <c r="A25" s="621" t="s">
        <v>83</v>
      </c>
      <c r="B25" s="15" t="s">
        <v>74</v>
      </c>
      <c r="C25" s="33">
        <v>143</v>
      </c>
      <c r="D25" s="34">
        <v>0</v>
      </c>
      <c r="E25" s="34">
        <v>0</v>
      </c>
      <c r="F25" s="34">
        <v>2</v>
      </c>
      <c r="G25" s="34">
        <v>0</v>
      </c>
      <c r="H25" s="34">
        <v>0</v>
      </c>
      <c r="I25" s="34">
        <v>36</v>
      </c>
      <c r="J25" s="34">
        <v>11</v>
      </c>
      <c r="K25" s="35">
        <v>23</v>
      </c>
    </row>
    <row r="26" spans="1:18" ht="15.75" thickBot="1" x14ac:dyDescent="0.3">
      <c r="A26" s="622"/>
      <c r="B26" s="16" t="s">
        <v>320</v>
      </c>
      <c r="C26" s="19">
        <v>81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10</v>
      </c>
      <c r="J26" s="1">
        <v>1</v>
      </c>
      <c r="K26" s="20">
        <v>2</v>
      </c>
    </row>
    <row r="27" spans="1:18" x14ac:dyDescent="0.25">
      <c r="A27" s="621" t="s">
        <v>82</v>
      </c>
      <c r="B27" s="15" t="s">
        <v>74</v>
      </c>
      <c r="C27" s="33">
        <v>263</v>
      </c>
      <c r="D27" s="34">
        <v>1</v>
      </c>
      <c r="E27" s="34">
        <v>4</v>
      </c>
      <c r="F27" s="34">
        <v>2</v>
      </c>
      <c r="G27" s="34">
        <v>8</v>
      </c>
      <c r="H27" s="34">
        <v>0</v>
      </c>
      <c r="I27" s="34">
        <v>123</v>
      </c>
      <c r="J27" s="34">
        <v>0</v>
      </c>
      <c r="K27" s="35">
        <v>57</v>
      </c>
    </row>
    <row r="28" spans="1:18" ht="15.75" thickBot="1" x14ac:dyDescent="0.3">
      <c r="A28" s="622"/>
      <c r="B28" s="16" t="s">
        <v>320</v>
      </c>
      <c r="C28" s="19">
        <v>185</v>
      </c>
      <c r="D28" s="1">
        <v>0</v>
      </c>
      <c r="E28" s="1">
        <v>1</v>
      </c>
      <c r="F28" s="1">
        <v>0</v>
      </c>
      <c r="G28" s="1">
        <v>3</v>
      </c>
      <c r="H28" s="1">
        <v>0</v>
      </c>
      <c r="I28" s="1">
        <v>8</v>
      </c>
      <c r="J28" s="1">
        <v>0</v>
      </c>
      <c r="K28" s="20">
        <v>7</v>
      </c>
    </row>
    <row r="29" spans="1:18" ht="15.75" thickBot="1" x14ac:dyDescent="0.3">
      <c r="A29" s="465" t="s">
        <v>12</v>
      </c>
      <c r="B29" s="18" t="s">
        <v>74</v>
      </c>
      <c r="C29" s="25">
        <v>15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19</v>
      </c>
      <c r="J29" s="26">
        <v>0</v>
      </c>
      <c r="K29" s="27">
        <v>5</v>
      </c>
    </row>
  </sheetData>
  <mergeCells count="17">
    <mergeCell ref="B4:N4"/>
    <mergeCell ref="B14:N14"/>
    <mergeCell ref="B13:N13"/>
    <mergeCell ref="B12:N12"/>
    <mergeCell ref="B11:N11"/>
    <mergeCell ref="B10:N10"/>
    <mergeCell ref="B8:N8"/>
    <mergeCell ref="B7:N7"/>
    <mergeCell ref="B9:N9"/>
    <mergeCell ref="B5:N5"/>
    <mergeCell ref="B6:N6"/>
    <mergeCell ref="A27:A28"/>
    <mergeCell ref="A16:K16"/>
    <mergeCell ref="A18:A20"/>
    <mergeCell ref="A21:A22"/>
    <mergeCell ref="A23:A24"/>
    <mergeCell ref="A25:A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E25"/>
  <sheetViews>
    <sheetView workbookViewId="0">
      <selection activeCell="W16" sqref="W16"/>
    </sheetView>
  </sheetViews>
  <sheetFormatPr defaultColWidth="9.140625" defaultRowHeight="15" x14ac:dyDescent="0.25"/>
  <cols>
    <col min="1" max="1" width="13.28515625" bestFit="1" customWidth="1"/>
    <col min="2" max="2" width="16.42578125" bestFit="1" customWidth="1"/>
    <col min="3" max="49" width="5.7109375" customWidth="1"/>
  </cols>
  <sheetData>
    <row r="2" spans="1:31" s="5" customFormat="1" x14ac:dyDescent="0.25">
      <c r="A2" s="616" t="s">
        <v>387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</row>
    <row r="4" spans="1:31" x14ac:dyDescent="0.25">
      <c r="A4" t="s">
        <v>97</v>
      </c>
    </row>
    <row r="5" spans="1:31" ht="15.75" thickBot="1" x14ac:dyDescent="0.3">
      <c r="A5" t="s">
        <v>78</v>
      </c>
    </row>
    <row r="6" spans="1:31" x14ac:dyDescent="0.25">
      <c r="A6" s="234"/>
      <c r="B6" s="273" t="s">
        <v>247</v>
      </c>
      <c r="C6" s="633" t="s">
        <v>248</v>
      </c>
      <c r="D6" s="579"/>
      <c r="E6" s="579"/>
      <c r="F6" s="579"/>
      <c r="G6" s="579"/>
      <c r="H6" s="579"/>
      <c r="I6" s="579"/>
      <c r="J6" s="579"/>
      <c r="K6" s="579"/>
      <c r="L6" s="579"/>
      <c r="M6" s="579" t="s">
        <v>249</v>
      </c>
      <c r="N6" s="579"/>
      <c r="O6" s="579"/>
      <c r="P6" s="579"/>
      <c r="Q6" s="579"/>
      <c r="R6" s="579"/>
      <c r="S6" s="579"/>
      <c r="T6" s="579"/>
      <c r="U6" s="579"/>
      <c r="V6" s="579"/>
      <c r="W6" s="579" t="s">
        <v>250</v>
      </c>
      <c r="X6" s="579"/>
      <c r="Y6" s="579"/>
      <c r="Z6" s="579"/>
      <c r="AA6" s="579"/>
      <c r="AB6" s="579"/>
      <c r="AC6" s="579"/>
      <c r="AD6" s="579"/>
      <c r="AE6" s="579"/>
    </row>
    <row r="7" spans="1:31" ht="15.75" thickBot="1" x14ac:dyDescent="0.3">
      <c r="A7" s="466" t="s">
        <v>3</v>
      </c>
      <c r="B7" s="273" t="s">
        <v>254</v>
      </c>
      <c r="C7" s="229" t="s">
        <v>225</v>
      </c>
      <c r="D7" s="230" t="s">
        <v>226</v>
      </c>
      <c r="E7" s="230" t="s">
        <v>227</v>
      </c>
      <c r="F7" s="230" t="s">
        <v>228</v>
      </c>
      <c r="G7" s="230" t="s">
        <v>229</v>
      </c>
      <c r="H7" s="230" t="s">
        <v>231</v>
      </c>
      <c r="I7" s="230" t="s">
        <v>232</v>
      </c>
      <c r="J7" s="230" t="s">
        <v>233</v>
      </c>
      <c r="K7" s="230" t="s">
        <v>235</v>
      </c>
      <c r="L7" s="230" t="s">
        <v>40</v>
      </c>
      <c r="M7" s="230" t="s">
        <v>225</v>
      </c>
      <c r="N7" s="230" t="s">
        <v>226</v>
      </c>
      <c r="O7" s="230" t="s">
        <v>227</v>
      </c>
      <c r="P7" s="230" t="s">
        <v>228</v>
      </c>
      <c r="Q7" s="230" t="s">
        <v>229</v>
      </c>
      <c r="R7" s="230" t="s">
        <v>230</v>
      </c>
      <c r="S7" s="230" t="s">
        <v>232</v>
      </c>
      <c r="T7" s="230" t="s">
        <v>233</v>
      </c>
      <c r="U7" s="230" t="s">
        <v>235</v>
      </c>
      <c r="V7" s="230" t="s">
        <v>40</v>
      </c>
      <c r="W7" s="230" t="s">
        <v>225</v>
      </c>
      <c r="X7" s="230" t="s">
        <v>226</v>
      </c>
      <c r="Y7" s="230" t="s">
        <v>228</v>
      </c>
      <c r="Z7" s="230" t="s">
        <v>229</v>
      </c>
      <c r="AA7" s="230" t="s">
        <v>230</v>
      </c>
      <c r="AB7" s="230" t="s">
        <v>232</v>
      </c>
      <c r="AC7" s="230" t="s">
        <v>233</v>
      </c>
      <c r="AD7" s="230" t="s">
        <v>235</v>
      </c>
      <c r="AE7" s="230" t="s">
        <v>40</v>
      </c>
    </row>
    <row r="8" spans="1:31" x14ac:dyDescent="0.25">
      <c r="A8" s="450" t="s">
        <v>84</v>
      </c>
      <c r="B8" s="37"/>
      <c r="C8" s="33">
        <v>468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52</v>
      </c>
      <c r="J8" s="34">
        <v>4</v>
      </c>
      <c r="K8" s="34">
        <v>54</v>
      </c>
      <c r="L8" s="34">
        <v>578</v>
      </c>
      <c r="M8" s="34">
        <v>504</v>
      </c>
      <c r="N8" s="34">
        <v>21</v>
      </c>
      <c r="O8" s="34">
        <v>0</v>
      </c>
      <c r="P8" s="34">
        <v>0</v>
      </c>
      <c r="Q8" s="34">
        <v>0</v>
      </c>
      <c r="R8" s="34">
        <v>0</v>
      </c>
      <c r="S8" s="34">
        <v>62</v>
      </c>
      <c r="T8" s="34">
        <v>0</v>
      </c>
      <c r="U8" s="34">
        <v>20</v>
      </c>
      <c r="V8" s="34">
        <v>607</v>
      </c>
      <c r="W8" s="34">
        <v>432</v>
      </c>
      <c r="X8" s="34">
        <v>40</v>
      </c>
      <c r="Y8" s="34">
        <v>0</v>
      </c>
      <c r="Z8" s="34">
        <v>6</v>
      </c>
      <c r="AA8" s="34">
        <v>0</v>
      </c>
      <c r="AB8" s="34">
        <v>85</v>
      </c>
      <c r="AC8" s="34">
        <v>0</v>
      </c>
      <c r="AD8" s="34">
        <v>28</v>
      </c>
      <c r="AE8" s="34">
        <v>591</v>
      </c>
    </row>
    <row r="9" spans="1:31" x14ac:dyDescent="0.25">
      <c r="A9" s="451" t="s">
        <v>85</v>
      </c>
      <c r="B9" s="38"/>
      <c r="C9" s="19">
        <v>273</v>
      </c>
      <c r="D9" s="1">
        <v>4</v>
      </c>
      <c r="E9" s="1">
        <v>0</v>
      </c>
      <c r="F9" s="1">
        <v>2</v>
      </c>
      <c r="G9" s="1">
        <v>23</v>
      </c>
      <c r="H9" s="1">
        <v>0</v>
      </c>
      <c r="I9" s="1">
        <v>28</v>
      </c>
      <c r="J9" s="1">
        <v>8</v>
      </c>
      <c r="K9" s="1">
        <v>41</v>
      </c>
      <c r="L9" s="1">
        <v>379</v>
      </c>
      <c r="M9" s="1">
        <v>119</v>
      </c>
      <c r="N9" s="1">
        <v>110</v>
      </c>
      <c r="O9" s="1">
        <v>0</v>
      </c>
      <c r="P9" s="1">
        <v>0</v>
      </c>
      <c r="Q9" s="1">
        <v>2</v>
      </c>
      <c r="R9" s="1">
        <v>0</v>
      </c>
      <c r="S9" s="1">
        <v>7</v>
      </c>
      <c r="T9" s="1">
        <v>0</v>
      </c>
      <c r="U9" s="1">
        <v>10</v>
      </c>
      <c r="V9" s="1">
        <v>248</v>
      </c>
      <c r="W9" s="1">
        <v>30</v>
      </c>
      <c r="X9" s="1">
        <v>101</v>
      </c>
      <c r="Y9" s="1">
        <v>0</v>
      </c>
      <c r="Z9" s="1">
        <v>0</v>
      </c>
      <c r="AA9" s="1">
        <v>0</v>
      </c>
      <c r="AB9" s="1">
        <v>2</v>
      </c>
      <c r="AC9" s="1">
        <v>2</v>
      </c>
      <c r="AD9" s="1">
        <v>3</v>
      </c>
      <c r="AE9" s="1">
        <v>138</v>
      </c>
    </row>
    <row r="10" spans="1:31" x14ac:dyDescent="0.25">
      <c r="A10" s="451" t="s">
        <v>86</v>
      </c>
      <c r="B10" s="38"/>
      <c r="C10" s="19">
        <v>285</v>
      </c>
      <c r="D10" s="1">
        <v>0</v>
      </c>
      <c r="E10" s="1">
        <v>0</v>
      </c>
      <c r="F10" s="1">
        <v>1</v>
      </c>
      <c r="G10" s="1">
        <v>7</v>
      </c>
      <c r="H10" s="1">
        <v>1</v>
      </c>
      <c r="I10" s="1">
        <v>55</v>
      </c>
      <c r="J10" s="1">
        <v>2</v>
      </c>
      <c r="K10" s="1">
        <v>19</v>
      </c>
      <c r="L10" s="1">
        <v>370</v>
      </c>
      <c r="M10" s="1">
        <v>201</v>
      </c>
      <c r="N10" s="1">
        <v>86</v>
      </c>
      <c r="O10" s="1">
        <v>1</v>
      </c>
      <c r="P10" s="1">
        <v>2</v>
      </c>
      <c r="Q10" s="1">
        <v>0</v>
      </c>
      <c r="R10" s="1">
        <v>0</v>
      </c>
      <c r="S10" s="1">
        <v>46</v>
      </c>
      <c r="T10" s="1">
        <v>0</v>
      </c>
      <c r="U10" s="1">
        <v>16</v>
      </c>
      <c r="V10" s="1">
        <v>352</v>
      </c>
      <c r="W10" s="1">
        <v>51</v>
      </c>
      <c r="X10" s="1">
        <v>108</v>
      </c>
      <c r="Y10" s="1">
        <v>0</v>
      </c>
      <c r="Z10" s="1">
        <v>0</v>
      </c>
      <c r="AA10" s="1">
        <v>1</v>
      </c>
      <c r="AB10" s="1">
        <v>17</v>
      </c>
      <c r="AC10" s="1">
        <v>0</v>
      </c>
      <c r="AD10" s="1">
        <v>6</v>
      </c>
      <c r="AE10" s="1">
        <v>183</v>
      </c>
    </row>
    <row r="11" spans="1:31" x14ac:dyDescent="0.25">
      <c r="A11" s="451" t="s">
        <v>83</v>
      </c>
      <c r="B11" s="38"/>
      <c r="C11" s="19">
        <v>224</v>
      </c>
      <c r="D11" s="1">
        <v>0</v>
      </c>
      <c r="E11" s="1">
        <v>0</v>
      </c>
      <c r="F11" s="1">
        <v>2</v>
      </c>
      <c r="G11" s="1">
        <v>0</v>
      </c>
      <c r="H11" s="1">
        <v>0</v>
      </c>
      <c r="I11" s="1">
        <v>46</v>
      </c>
      <c r="J11" s="1">
        <v>12</v>
      </c>
      <c r="K11" s="1">
        <v>25</v>
      </c>
      <c r="L11" s="1">
        <v>309</v>
      </c>
      <c r="M11" s="1">
        <v>153</v>
      </c>
      <c r="N11" s="1">
        <v>58</v>
      </c>
      <c r="O11" s="1">
        <v>0</v>
      </c>
      <c r="P11" s="1">
        <v>0</v>
      </c>
      <c r="Q11" s="1">
        <v>0</v>
      </c>
      <c r="R11" s="1">
        <v>1</v>
      </c>
      <c r="S11" s="1">
        <v>16</v>
      </c>
      <c r="T11" s="1">
        <v>0</v>
      </c>
      <c r="U11" s="1">
        <v>3</v>
      </c>
      <c r="V11" s="1">
        <v>231</v>
      </c>
      <c r="W11" s="1">
        <v>31</v>
      </c>
      <c r="X11" s="1">
        <v>90</v>
      </c>
      <c r="Y11" s="1">
        <v>0</v>
      </c>
      <c r="Z11" s="1">
        <v>0</v>
      </c>
      <c r="AA11" s="1">
        <v>0</v>
      </c>
      <c r="AB11" s="1">
        <v>12</v>
      </c>
      <c r="AC11" s="1">
        <v>1</v>
      </c>
      <c r="AD11" s="1">
        <v>6</v>
      </c>
      <c r="AE11" s="1">
        <v>140</v>
      </c>
    </row>
    <row r="12" spans="1:31" x14ac:dyDescent="0.25">
      <c r="A12" s="451" t="s">
        <v>82</v>
      </c>
      <c r="B12" s="38"/>
      <c r="C12" s="19">
        <v>448</v>
      </c>
      <c r="D12" s="1">
        <v>1</v>
      </c>
      <c r="E12" s="1">
        <v>5</v>
      </c>
      <c r="F12" s="1">
        <v>2</v>
      </c>
      <c r="G12" s="1">
        <v>11</v>
      </c>
      <c r="H12" s="1">
        <v>0</v>
      </c>
      <c r="I12" s="1">
        <v>131</v>
      </c>
      <c r="J12" s="1">
        <v>0</v>
      </c>
      <c r="K12" s="1">
        <v>64</v>
      </c>
      <c r="L12" s="1">
        <v>662</v>
      </c>
      <c r="M12" s="1">
        <v>266</v>
      </c>
      <c r="N12" s="1">
        <v>127</v>
      </c>
      <c r="O12" s="1">
        <v>0</v>
      </c>
      <c r="P12" s="1">
        <v>0</v>
      </c>
      <c r="Q12" s="1">
        <v>0</v>
      </c>
      <c r="R12" s="1">
        <v>0</v>
      </c>
      <c r="S12" s="1">
        <v>49</v>
      </c>
      <c r="T12" s="1">
        <v>1</v>
      </c>
      <c r="U12" s="1">
        <v>20</v>
      </c>
      <c r="V12" s="1">
        <v>463</v>
      </c>
      <c r="W12" s="1">
        <v>54</v>
      </c>
      <c r="X12" s="1">
        <v>187</v>
      </c>
      <c r="Y12" s="1">
        <v>0</v>
      </c>
      <c r="Z12" s="1">
        <v>0</v>
      </c>
      <c r="AA12" s="1">
        <v>0</v>
      </c>
      <c r="AB12" s="1">
        <v>19</v>
      </c>
      <c r="AC12" s="1">
        <v>0</v>
      </c>
      <c r="AD12" s="1">
        <v>9</v>
      </c>
      <c r="AE12" s="1">
        <v>269</v>
      </c>
    </row>
    <row r="13" spans="1:31" x14ac:dyDescent="0.25">
      <c r="A13" s="451" t="s">
        <v>12</v>
      </c>
      <c r="B13" s="38"/>
      <c r="C13" s="19">
        <v>15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19</v>
      </c>
      <c r="J13" s="1">
        <v>0</v>
      </c>
      <c r="K13" s="1">
        <v>5</v>
      </c>
      <c r="L13" s="1">
        <v>39</v>
      </c>
      <c r="M13" s="1">
        <v>21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4</v>
      </c>
      <c r="T13" s="1">
        <v>0</v>
      </c>
      <c r="U13" s="1">
        <v>3</v>
      </c>
      <c r="V13" s="1">
        <v>28</v>
      </c>
      <c r="W13" s="1">
        <v>1</v>
      </c>
      <c r="X13" s="1">
        <v>16</v>
      </c>
      <c r="Y13" s="1">
        <v>1</v>
      </c>
      <c r="Z13" s="1">
        <v>0</v>
      </c>
      <c r="AA13" s="1">
        <v>0</v>
      </c>
      <c r="AB13" s="1">
        <v>0</v>
      </c>
      <c r="AC13" s="1">
        <v>0</v>
      </c>
      <c r="AD13" s="1">
        <v>2</v>
      </c>
      <c r="AE13" s="1">
        <v>20</v>
      </c>
    </row>
    <row r="14" spans="1:31" ht="15.75" thickBot="1" x14ac:dyDescent="0.3">
      <c r="A14" s="449" t="s">
        <v>255</v>
      </c>
      <c r="B14" s="39"/>
      <c r="C14" s="21">
        <v>1713</v>
      </c>
      <c r="D14" s="22">
        <v>5</v>
      </c>
      <c r="E14" s="22">
        <v>5</v>
      </c>
      <c r="F14" s="22">
        <v>7</v>
      </c>
      <c r="G14" s="22">
        <v>41</v>
      </c>
      <c r="H14" s="22">
        <v>1</v>
      </c>
      <c r="I14" s="22">
        <v>331</v>
      </c>
      <c r="J14" s="22">
        <v>26</v>
      </c>
      <c r="K14" s="22">
        <v>208</v>
      </c>
      <c r="L14" s="22">
        <v>2337</v>
      </c>
      <c r="M14" s="22">
        <v>1264</v>
      </c>
      <c r="N14" s="22">
        <v>402</v>
      </c>
      <c r="O14" s="22">
        <v>1</v>
      </c>
      <c r="P14" s="22">
        <v>2</v>
      </c>
      <c r="Q14" s="22">
        <v>2</v>
      </c>
      <c r="R14" s="22">
        <v>1</v>
      </c>
      <c r="S14" s="22">
        <v>184</v>
      </c>
      <c r="T14" s="22">
        <v>1</v>
      </c>
      <c r="U14" s="22">
        <v>72</v>
      </c>
      <c r="V14" s="22">
        <v>1929</v>
      </c>
      <c r="W14" s="22">
        <v>599</v>
      </c>
      <c r="X14" s="22">
        <v>542</v>
      </c>
      <c r="Y14" s="22">
        <v>1</v>
      </c>
      <c r="Z14" s="22">
        <v>6</v>
      </c>
      <c r="AA14" s="22">
        <v>1</v>
      </c>
      <c r="AB14" s="22">
        <v>135</v>
      </c>
      <c r="AC14" s="22">
        <v>3</v>
      </c>
      <c r="AD14" s="22">
        <v>54</v>
      </c>
      <c r="AE14" s="22">
        <v>1341</v>
      </c>
    </row>
    <row r="15" spans="1:31" x14ac:dyDescent="0.25">
      <c r="A15" s="5"/>
    </row>
    <row r="16" spans="1:31" ht="15.75" thickBot="1" x14ac:dyDescent="0.3">
      <c r="A16" s="5"/>
    </row>
    <row r="17" spans="1:20" x14ac:dyDescent="0.25">
      <c r="A17" s="467"/>
      <c r="B17" s="273" t="s">
        <v>247</v>
      </c>
      <c r="C17" s="579" t="s">
        <v>251</v>
      </c>
      <c r="D17" s="579"/>
      <c r="E17" s="579"/>
      <c r="F17" s="579"/>
      <c r="G17" s="579"/>
      <c r="H17" s="579"/>
      <c r="I17" s="579" t="s">
        <v>252</v>
      </c>
      <c r="J17" s="579"/>
      <c r="K17" s="579"/>
      <c r="L17" s="579"/>
      <c r="M17" s="579"/>
      <c r="N17" s="579"/>
      <c r="O17" s="579" t="s">
        <v>253</v>
      </c>
      <c r="P17" s="579"/>
      <c r="Q17" s="579"/>
      <c r="R17" s="579"/>
      <c r="S17" s="579"/>
      <c r="T17" s="580"/>
    </row>
    <row r="18" spans="1:20" ht="15.75" thickBot="1" x14ac:dyDescent="0.3">
      <c r="A18" s="466" t="s">
        <v>3</v>
      </c>
      <c r="B18" s="273" t="s">
        <v>254</v>
      </c>
      <c r="C18" s="230" t="s">
        <v>225</v>
      </c>
      <c r="D18" s="230" t="s">
        <v>226</v>
      </c>
      <c r="E18" s="230" t="s">
        <v>229</v>
      </c>
      <c r="F18" s="230" t="s">
        <v>232</v>
      </c>
      <c r="G18" s="230" t="s">
        <v>235</v>
      </c>
      <c r="H18" s="230" t="s">
        <v>40</v>
      </c>
      <c r="I18" s="230" t="s">
        <v>225</v>
      </c>
      <c r="J18" s="230" t="s">
        <v>226</v>
      </c>
      <c r="K18" s="230" t="s">
        <v>229</v>
      </c>
      <c r="L18" s="230" t="s">
        <v>232</v>
      </c>
      <c r="M18" s="230" t="s">
        <v>235</v>
      </c>
      <c r="N18" s="230" t="s">
        <v>40</v>
      </c>
      <c r="O18" s="230" t="s">
        <v>225</v>
      </c>
      <c r="P18" s="230" t="s">
        <v>226</v>
      </c>
      <c r="Q18" s="230" t="s">
        <v>229</v>
      </c>
      <c r="R18" s="230" t="s">
        <v>230</v>
      </c>
      <c r="S18" s="230" t="s">
        <v>232</v>
      </c>
      <c r="T18" s="231" t="s">
        <v>40</v>
      </c>
    </row>
    <row r="19" spans="1:20" x14ac:dyDescent="0.25">
      <c r="A19" s="450" t="s">
        <v>84</v>
      </c>
      <c r="B19" s="37"/>
      <c r="C19" s="34">
        <v>462</v>
      </c>
      <c r="D19" s="34">
        <v>0</v>
      </c>
      <c r="E19" s="34">
        <v>10</v>
      </c>
      <c r="F19" s="34">
        <v>17</v>
      </c>
      <c r="G19" s="34">
        <v>5</v>
      </c>
      <c r="H19" s="34">
        <v>494</v>
      </c>
      <c r="I19" s="34">
        <v>427</v>
      </c>
      <c r="J19" s="34">
        <v>3</v>
      </c>
      <c r="K19" s="34">
        <v>31</v>
      </c>
      <c r="L19" s="34">
        <v>5</v>
      </c>
      <c r="M19" s="34">
        <v>1</v>
      </c>
      <c r="N19" s="34">
        <v>467</v>
      </c>
      <c r="O19" s="34">
        <v>28</v>
      </c>
      <c r="P19" s="34">
        <v>407</v>
      </c>
      <c r="Q19" s="34">
        <v>1</v>
      </c>
      <c r="R19" s="34">
        <v>1</v>
      </c>
      <c r="S19" s="34">
        <v>3</v>
      </c>
      <c r="T19" s="35">
        <v>440</v>
      </c>
    </row>
    <row r="20" spans="1:20" x14ac:dyDescent="0.25">
      <c r="A20" s="451" t="s">
        <v>85</v>
      </c>
      <c r="B20" s="38"/>
      <c r="C20" s="1">
        <v>4</v>
      </c>
      <c r="D20" s="1">
        <v>9</v>
      </c>
      <c r="E20" s="1">
        <v>0</v>
      </c>
      <c r="F20" s="1">
        <v>1</v>
      </c>
      <c r="G20" s="1">
        <v>4</v>
      </c>
      <c r="H20" s="1">
        <v>18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20">
        <v>0</v>
      </c>
    </row>
    <row r="21" spans="1:20" x14ac:dyDescent="0.25">
      <c r="A21" s="451" t="s">
        <v>86</v>
      </c>
      <c r="B21" s="38"/>
      <c r="C21" s="1">
        <v>7</v>
      </c>
      <c r="D21" s="1">
        <v>18</v>
      </c>
      <c r="E21" s="1">
        <v>0</v>
      </c>
      <c r="F21" s="1">
        <v>13</v>
      </c>
      <c r="G21" s="1">
        <v>2</v>
      </c>
      <c r="H21" s="1">
        <v>40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20">
        <v>0</v>
      </c>
    </row>
    <row r="22" spans="1:20" x14ac:dyDescent="0.25">
      <c r="A22" s="451" t="s">
        <v>83</v>
      </c>
      <c r="B22" s="38"/>
      <c r="C22" s="1">
        <v>5</v>
      </c>
      <c r="D22" s="1">
        <v>9</v>
      </c>
      <c r="E22" s="1">
        <v>0</v>
      </c>
      <c r="F22" s="1">
        <v>1</v>
      </c>
      <c r="G22" s="1">
        <v>0</v>
      </c>
      <c r="H22" s="1">
        <v>15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20">
        <v>0</v>
      </c>
    </row>
    <row r="23" spans="1:20" x14ac:dyDescent="0.25">
      <c r="A23" s="451" t="s">
        <v>82</v>
      </c>
      <c r="B23" s="38"/>
      <c r="C23" s="1">
        <v>0</v>
      </c>
      <c r="D23" s="1">
        <v>3</v>
      </c>
      <c r="E23" s="1">
        <v>0</v>
      </c>
      <c r="F23" s="1">
        <v>0</v>
      </c>
      <c r="G23" s="1">
        <v>0</v>
      </c>
      <c r="H23" s="1">
        <v>3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2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20">
        <v>0</v>
      </c>
    </row>
    <row r="24" spans="1:20" x14ac:dyDescent="0.25">
      <c r="A24" s="451" t="s">
        <v>12</v>
      </c>
      <c r="B24" s="38"/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20">
        <v>0</v>
      </c>
    </row>
    <row r="25" spans="1:20" ht="15.75" thickBot="1" x14ac:dyDescent="0.3">
      <c r="A25" s="449" t="s">
        <v>255</v>
      </c>
      <c r="B25" s="39"/>
      <c r="C25" s="22">
        <v>478</v>
      </c>
      <c r="D25" s="22">
        <v>39</v>
      </c>
      <c r="E25" s="22">
        <v>10</v>
      </c>
      <c r="F25" s="22">
        <v>32</v>
      </c>
      <c r="G25" s="22">
        <v>11</v>
      </c>
      <c r="H25" s="22">
        <v>570</v>
      </c>
      <c r="I25" s="22">
        <v>428</v>
      </c>
      <c r="J25" s="22">
        <v>6</v>
      </c>
      <c r="K25" s="22">
        <v>31</v>
      </c>
      <c r="L25" s="22">
        <v>5</v>
      </c>
      <c r="M25" s="22">
        <v>1</v>
      </c>
      <c r="N25" s="22">
        <v>471</v>
      </c>
      <c r="O25" s="22">
        <v>28</v>
      </c>
      <c r="P25" s="22">
        <v>407</v>
      </c>
      <c r="Q25" s="22">
        <v>1</v>
      </c>
      <c r="R25" s="22">
        <v>1</v>
      </c>
      <c r="S25" s="22">
        <v>3</v>
      </c>
      <c r="T25" s="23">
        <v>440</v>
      </c>
    </row>
  </sheetData>
  <mergeCells count="7">
    <mergeCell ref="A2:V2"/>
    <mergeCell ref="O17:T17"/>
    <mergeCell ref="C6:L6"/>
    <mergeCell ref="M6:V6"/>
    <mergeCell ref="W6:AE6"/>
    <mergeCell ref="C17:H17"/>
    <mergeCell ref="I17:N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202"/>
  <sheetViews>
    <sheetView zoomScaleNormal="100" workbookViewId="0">
      <selection activeCell="K21" sqref="K21"/>
    </sheetView>
  </sheetViews>
  <sheetFormatPr defaultColWidth="9.140625" defaultRowHeight="15" x14ac:dyDescent="0.25"/>
  <cols>
    <col min="1" max="1" width="13.85546875" customWidth="1"/>
    <col min="2" max="2" width="20.42578125" customWidth="1"/>
    <col min="3" max="3" width="10.42578125" customWidth="1"/>
    <col min="4" max="4" width="10.28515625" customWidth="1"/>
    <col min="5" max="5" width="11.85546875" customWidth="1"/>
    <col min="6" max="6" width="11.140625" customWidth="1"/>
    <col min="7" max="7" width="15.140625" customWidth="1"/>
    <col min="8" max="8" width="21.140625" customWidth="1"/>
    <col min="9" max="11" width="9.140625" customWidth="1"/>
    <col min="12" max="12" width="1.140625" customWidth="1"/>
    <col min="13" max="13" width="15.28515625" customWidth="1"/>
    <col min="14" max="14" width="19.28515625" customWidth="1"/>
    <col min="15" max="17" width="9.140625" customWidth="1"/>
    <col min="19" max="19" width="15.85546875" customWidth="1"/>
    <col min="20" max="20" width="18.28515625" customWidth="1"/>
    <col min="21" max="21" width="13.140625" customWidth="1"/>
    <col min="22" max="22" width="10.85546875" customWidth="1"/>
    <col min="23" max="23" width="9.140625" customWidth="1"/>
    <col min="25" max="25" width="15.85546875" customWidth="1"/>
    <col min="26" max="26" width="20.7109375" customWidth="1"/>
    <col min="27" max="29" width="9.140625" customWidth="1"/>
    <col min="33" max="33" width="6.28515625" customWidth="1"/>
    <col min="34" max="34" width="15.85546875" customWidth="1"/>
  </cols>
  <sheetData>
    <row r="1" spans="1:29" x14ac:dyDescent="0.25">
      <c r="A1" s="616" t="s">
        <v>388</v>
      </c>
      <c r="B1" s="616"/>
      <c r="C1" s="616"/>
      <c r="D1" s="616"/>
      <c r="E1" s="616"/>
      <c r="F1" s="616"/>
      <c r="G1" s="616"/>
    </row>
    <row r="3" spans="1:29" x14ac:dyDescent="0.25">
      <c r="A3" t="s">
        <v>97</v>
      </c>
    </row>
    <row r="4" spans="1:29" x14ac:dyDescent="0.25">
      <c r="A4" t="s">
        <v>78</v>
      </c>
      <c r="G4" t="s">
        <v>73</v>
      </c>
      <c r="M4" t="s">
        <v>79</v>
      </c>
      <c r="S4" t="s">
        <v>80</v>
      </c>
      <c r="Y4" t="s">
        <v>81</v>
      </c>
    </row>
    <row r="5" spans="1:29" x14ac:dyDescent="0.25">
      <c r="A5" s="277" t="s">
        <v>224</v>
      </c>
      <c r="B5" s="276" t="s">
        <v>318</v>
      </c>
      <c r="C5" s="276" t="s">
        <v>256</v>
      </c>
      <c r="D5" s="276" t="s">
        <v>257</v>
      </c>
      <c r="E5" s="276" t="s">
        <v>322</v>
      </c>
      <c r="G5" s="278" t="s">
        <v>224</v>
      </c>
      <c r="H5" s="276" t="s">
        <v>318</v>
      </c>
      <c r="I5" s="276" t="s">
        <v>256</v>
      </c>
      <c r="J5" s="276" t="s">
        <v>257</v>
      </c>
      <c r="K5" s="276" t="s">
        <v>322</v>
      </c>
      <c r="M5" s="276" t="s">
        <v>224</v>
      </c>
      <c r="N5" s="276" t="s">
        <v>318</v>
      </c>
      <c r="O5" s="276" t="s">
        <v>256</v>
      </c>
      <c r="P5" s="276" t="s">
        <v>257</v>
      </c>
      <c r="Q5" s="276" t="s">
        <v>322</v>
      </c>
      <c r="S5" s="277" t="s">
        <v>224</v>
      </c>
      <c r="T5" s="276" t="s">
        <v>318</v>
      </c>
      <c r="U5" s="276" t="s">
        <v>256</v>
      </c>
      <c r="V5" s="276" t="s">
        <v>257</v>
      </c>
      <c r="W5" s="276" t="s">
        <v>322</v>
      </c>
      <c r="Y5" s="278" t="s">
        <v>224</v>
      </c>
      <c r="Z5" s="276" t="s">
        <v>318</v>
      </c>
      <c r="AA5" s="276" t="s">
        <v>256</v>
      </c>
      <c r="AB5" s="276" t="s">
        <v>257</v>
      </c>
      <c r="AC5" s="276" t="s">
        <v>322</v>
      </c>
    </row>
    <row r="6" spans="1:29" x14ac:dyDescent="0.25">
      <c r="A6" s="670" t="s">
        <v>84</v>
      </c>
      <c r="B6" s="169" t="s">
        <v>74</v>
      </c>
      <c r="C6" s="1">
        <v>138</v>
      </c>
      <c r="D6" s="1">
        <v>4</v>
      </c>
      <c r="E6" s="14">
        <f>D6/(C6+D6)</f>
        <v>2.8169014084507043E-2</v>
      </c>
      <c r="G6" s="670" t="s">
        <v>84</v>
      </c>
      <c r="H6" s="169" t="s">
        <v>74</v>
      </c>
      <c r="I6" s="1">
        <v>124</v>
      </c>
      <c r="J6" s="1">
        <v>2</v>
      </c>
      <c r="K6" s="14">
        <f>J6/(I6+J6)</f>
        <v>1.5873015873015872E-2</v>
      </c>
      <c r="M6" s="670" t="s">
        <v>84</v>
      </c>
      <c r="N6" s="169" t="s">
        <v>74</v>
      </c>
      <c r="O6" s="1">
        <v>122</v>
      </c>
      <c r="P6" s="1">
        <v>0</v>
      </c>
      <c r="Q6" s="14">
        <f>P6/(O6+P6)</f>
        <v>0</v>
      </c>
      <c r="S6" s="670" t="s">
        <v>84</v>
      </c>
      <c r="T6" s="169" t="s">
        <v>74</v>
      </c>
      <c r="U6" s="1">
        <v>141</v>
      </c>
      <c r="V6" s="1">
        <v>0</v>
      </c>
      <c r="W6" s="14">
        <f>V6/(U6+V6)</f>
        <v>0</v>
      </c>
      <c r="Y6" s="670" t="s">
        <v>84</v>
      </c>
      <c r="Z6" s="169" t="s">
        <v>74</v>
      </c>
      <c r="AA6" s="1">
        <v>160</v>
      </c>
      <c r="AB6" s="1">
        <v>2</v>
      </c>
      <c r="AC6" s="14">
        <f>AB6/(AA6+AB6)</f>
        <v>1.2345679012345678E-2</v>
      </c>
    </row>
    <row r="7" spans="1:29" x14ac:dyDescent="0.25">
      <c r="A7" s="672"/>
      <c r="B7" s="169" t="s">
        <v>319</v>
      </c>
      <c r="C7" s="1">
        <v>1617</v>
      </c>
      <c r="D7" s="1">
        <v>1375</v>
      </c>
      <c r="E7" s="14">
        <f t="shared" ref="E7:E17" si="0">D7/(C7+D7)</f>
        <v>0.45955882352941174</v>
      </c>
      <c r="G7" s="672"/>
      <c r="H7" s="169" t="s">
        <v>319</v>
      </c>
      <c r="I7" s="1">
        <v>1614</v>
      </c>
      <c r="J7" s="1">
        <v>1315</v>
      </c>
      <c r="K7" s="14">
        <f t="shared" ref="K7:K17" si="1">J7/(I7+J7)</f>
        <v>0.44895868897234553</v>
      </c>
      <c r="M7" s="672"/>
      <c r="N7" s="169" t="s">
        <v>319</v>
      </c>
      <c r="O7" s="1">
        <v>1516</v>
      </c>
      <c r="P7" s="1">
        <v>1377</v>
      </c>
      <c r="Q7" s="14">
        <f t="shared" ref="Q7:Q17" si="2">P7/(O7+P7)</f>
        <v>0.47597649498790184</v>
      </c>
      <c r="S7" s="672"/>
      <c r="T7" s="169" t="s">
        <v>319</v>
      </c>
      <c r="U7" s="1">
        <v>1494</v>
      </c>
      <c r="V7" s="1">
        <v>1307</v>
      </c>
      <c r="W7" s="14">
        <f t="shared" ref="W7:W17" si="3">V7/(U7+V7)</f>
        <v>0.46661906461977865</v>
      </c>
      <c r="Y7" s="672"/>
      <c r="Z7" s="169" t="s">
        <v>319</v>
      </c>
      <c r="AA7" s="1">
        <v>1423</v>
      </c>
      <c r="AB7" s="1">
        <v>1318</v>
      </c>
      <c r="AC7" s="14">
        <f t="shared" ref="AC7:AC17" si="4">AB7/(AA7+AB7)</f>
        <v>0.48084640642101423</v>
      </c>
    </row>
    <row r="8" spans="1:29" x14ac:dyDescent="0.25">
      <c r="A8" s="671"/>
      <c r="B8" s="169" t="s">
        <v>320</v>
      </c>
      <c r="C8" s="1">
        <v>43</v>
      </c>
      <c r="D8" s="1">
        <v>0</v>
      </c>
      <c r="E8" s="14">
        <f t="shared" si="0"/>
        <v>0</v>
      </c>
      <c r="G8" s="671"/>
      <c r="H8" s="169" t="s">
        <v>320</v>
      </c>
      <c r="I8" s="1">
        <v>45</v>
      </c>
      <c r="J8" s="1">
        <v>1</v>
      </c>
      <c r="K8" s="14">
        <f t="shared" si="1"/>
        <v>2.1739130434782608E-2</v>
      </c>
      <c r="M8" s="671"/>
      <c r="N8" s="169" t="s">
        <v>320</v>
      </c>
      <c r="O8" s="1">
        <v>33</v>
      </c>
      <c r="P8" s="1">
        <v>2</v>
      </c>
      <c r="Q8" s="14">
        <f t="shared" si="2"/>
        <v>5.7142857142857141E-2</v>
      </c>
      <c r="S8" s="671"/>
      <c r="T8" s="169" t="s">
        <v>320</v>
      </c>
      <c r="U8" s="1">
        <v>21</v>
      </c>
      <c r="V8" s="1">
        <v>0</v>
      </c>
      <c r="W8" s="14">
        <f t="shared" si="3"/>
        <v>0</v>
      </c>
      <c r="Y8" s="671"/>
      <c r="Z8" s="169" t="s">
        <v>320</v>
      </c>
      <c r="AA8" s="1">
        <v>12</v>
      </c>
      <c r="AB8" s="1">
        <v>0</v>
      </c>
      <c r="AC8" s="14">
        <f t="shared" si="4"/>
        <v>0</v>
      </c>
    </row>
    <row r="9" spans="1:29" x14ac:dyDescent="0.25">
      <c r="A9" s="670" t="s">
        <v>85</v>
      </c>
      <c r="B9" s="169" t="s">
        <v>74</v>
      </c>
      <c r="C9" s="1">
        <v>456</v>
      </c>
      <c r="D9" s="1">
        <v>64</v>
      </c>
      <c r="E9" s="14">
        <f t="shared" si="0"/>
        <v>0.12307692307692308</v>
      </c>
      <c r="G9" s="670" t="s">
        <v>85</v>
      </c>
      <c r="H9" s="169" t="s">
        <v>74</v>
      </c>
      <c r="I9" s="1">
        <v>461</v>
      </c>
      <c r="J9" s="1">
        <v>44</v>
      </c>
      <c r="K9" s="14">
        <f t="shared" si="1"/>
        <v>8.7128712871287123E-2</v>
      </c>
      <c r="M9" s="670" t="s">
        <v>85</v>
      </c>
      <c r="N9" s="169" t="s">
        <v>74</v>
      </c>
      <c r="O9" s="1">
        <v>504</v>
      </c>
      <c r="P9" s="1">
        <v>38</v>
      </c>
      <c r="Q9" s="14">
        <f t="shared" si="2"/>
        <v>7.0110701107011064E-2</v>
      </c>
      <c r="S9" s="670" t="s">
        <v>85</v>
      </c>
      <c r="T9" s="169" t="s">
        <v>74</v>
      </c>
      <c r="U9" s="1">
        <v>541</v>
      </c>
      <c r="V9" s="1">
        <v>31</v>
      </c>
      <c r="W9" s="14">
        <f t="shared" si="3"/>
        <v>5.4195804195804193E-2</v>
      </c>
      <c r="Y9" s="670" t="s">
        <v>85</v>
      </c>
      <c r="Z9" s="169" t="s">
        <v>74</v>
      </c>
      <c r="AA9" s="1">
        <v>524</v>
      </c>
      <c r="AB9" s="1">
        <v>23</v>
      </c>
      <c r="AC9" s="14">
        <f t="shared" si="4"/>
        <v>4.2047531992687383E-2</v>
      </c>
    </row>
    <row r="10" spans="1:29" x14ac:dyDescent="0.25">
      <c r="A10" s="671"/>
      <c r="B10" s="169" t="s">
        <v>320</v>
      </c>
      <c r="C10" s="1">
        <v>255</v>
      </c>
      <c r="D10" s="1">
        <v>10</v>
      </c>
      <c r="E10" s="14">
        <f t="shared" si="0"/>
        <v>3.7735849056603772E-2</v>
      </c>
      <c r="G10" s="671"/>
      <c r="H10" s="169" t="s">
        <v>320</v>
      </c>
      <c r="I10" s="1">
        <v>247</v>
      </c>
      <c r="J10" s="1">
        <v>20</v>
      </c>
      <c r="K10" s="14">
        <f t="shared" si="1"/>
        <v>7.4906367041198504E-2</v>
      </c>
      <c r="M10" s="671"/>
      <c r="N10" s="169" t="s">
        <v>320</v>
      </c>
      <c r="O10" s="1">
        <v>262</v>
      </c>
      <c r="P10" s="1">
        <v>26</v>
      </c>
      <c r="Q10" s="14">
        <f t="shared" si="2"/>
        <v>9.0277777777777776E-2</v>
      </c>
      <c r="S10" s="671"/>
      <c r="T10" s="169" t="s">
        <v>320</v>
      </c>
      <c r="U10" s="1">
        <v>278</v>
      </c>
      <c r="V10" s="1">
        <v>14</v>
      </c>
      <c r="W10" s="14">
        <f t="shared" si="3"/>
        <v>4.7945205479452052E-2</v>
      </c>
      <c r="Y10" s="671"/>
      <c r="Z10" s="169" t="s">
        <v>320</v>
      </c>
      <c r="AA10" s="1">
        <v>308</v>
      </c>
      <c r="AB10" s="1">
        <v>15</v>
      </c>
      <c r="AC10" s="14">
        <f t="shared" si="4"/>
        <v>4.6439628482972138E-2</v>
      </c>
    </row>
    <row r="11" spans="1:29" x14ac:dyDescent="0.25">
      <c r="A11" s="670" t="s">
        <v>86</v>
      </c>
      <c r="B11" s="169" t="s">
        <v>74</v>
      </c>
      <c r="C11" s="1">
        <v>655</v>
      </c>
      <c r="D11" s="1">
        <v>14</v>
      </c>
      <c r="E11" s="14">
        <f t="shared" si="0"/>
        <v>2.0926756352765322E-2</v>
      </c>
      <c r="G11" s="670" t="s">
        <v>86</v>
      </c>
      <c r="H11" s="169" t="s">
        <v>74</v>
      </c>
      <c r="I11" s="1">
        <v>647</v>
      </c>
      <c r="J11" s="1">
        <v>18</v>
      </c>
      <c r="K11" s="14">
        <f t="shared" si="1"/>
        <v>2.7067669172932331E-2</v>
      </c>
      <c r="M11" s="670" t="s">
        <v>86</v>
      </c>
      <c r="N11" s="169" t="s">
        <v>74</v>
      </c>
      <c r="O11" s="1">
        <v>579</v>
      </c>
      <c r="P11" s="1">
        <v>8</v>
      </c>
      <c r="Q11" s="14">
        <f t="shared" si="2"/>
        <v>1.3628620102214651E-2</v>
      </c>
      <c r="S11" s="670" t="s">
        <v>86</v>
      </c>
      <c r="T11" s="169" t="s">
        <v>74</v>
      </c>
      <c r="U11" s="1">
        <v>612</v>
      </c>
      <c r="V11" s="1">
        <v>9</v>
      </c>
      <c r="W11" s="14">
        <f t="shared" si="3"/>
        <v>1.4492753623188406E-2</v>
      </c>
      <c r="Y11" s="670" t="s">
        <v>86</v>
      </c>
      <c r="Z11" s="169" t="s">
        <v>74</v>
      </c>
      <c r="AA11" s="1">
        <v>624</v>
      </c>
      <c r="AB11" s="1">
        <v>9</v>
      </c>
      <c r="AC11" s="14">
        <f t="shared" si="4"/>
        <v>1.4218009478672985E-2</v>
      </c>
    </row>
    <row r="12" spans="1:29" x14ac:dyDescent="0.25">
      <c r="A12" s="671"/>
      <c r="B12" s="169" t="s">
        <v>320</v>
      </c>
      <c r="C12" s="1">
        <v>273</v>
      </c>
      <c r="D12" s="1">
        <v>3</v>
      </c>
      <c r="E12" s="14">
        <f t="shared" si="0"/>
        <v>1.0869565217391304E-2</v>
      </c>
      <c r="G12" s="671"/>
      <c r="H12" s="169" t="s">
        <v>320</v>
      </c>
      <c r="I12" s="1">
        <v>265</v>
      </c>
      <c r="J12" s="1">
        <v>2</v>
      </c>
      <c r="K12" s="14">
        <f t="shared" si="1"/>
        <v>7.4906367041198503E-3</v>
      </c>
      <c r="M12" s="671"/>
      <c r="N12" s="169" t="s">
        <v>320</v>
      </c>
      <c r="O12" s="1">
        <v>269</v>
      </c>
      <c r="P12" s="1">
        <v>3</v>
      </c>
      <c r="Q12" s="14">
        <f t="shared" si="2"/>
        <v>1.1029411764705883E-2</v>
      </c>
      <c r="S12" s="671"/>
      <c r="T12" s="169" t="s">
        <v>320</v>
      </c>
      <c r="U12" s="1">
        <v>302</v>
      </c>
      <c r="V12" s="1">
        <v>2</v>
      </c>
      <c r="W12" s="14">
        <f t="shared" si="3"/>
        <v>6.5789473684210523E-3</v>
      </c>
      <c r="Y12" s="671"/>
      <c r="Z12" s="169" t="s">
        <v>320</v>
      </c>
      <c r="AA12" s="1">
        <v>340</v>
      </c>
      <c r="AB12" s="1">
        <v>1</v>
      </c>
      <c r="AC12" s="14">
        <f t="shared" si="4"/>
        <v>2.9325513196480938E-3</v>
      </c>
    </row>
    <row r="13" spans="1:29" x14ac:dyDescent="0.25">
      <c r="A13" s="670" t="s">
        <v>83</v>
      </c>
      <c r="B13" s="169" t="s">
        <v>74</v>
      </c>
      <c r="C13" s="1">
        <v>365</v>
      </c>
      <c r="D13" s="1">
        <v>147</v>
      </c>
      <c r="E13" s="14">
        <f t="shared" si="0"/>
        <v>0.287109375</v>
      </c>
      <c r="G13" s="670" t="s">
        <v>83</v>
      </c>
      <c r="H13" s="169" t="s">
        <v>74</v>
      </c>
      <c r="I13" s="1">
        <v>362</v>
      </c>
      <c r="J13" s="1">
        <v>108</v>
      </c>
      <c r="K13" s="14">
        <f t="shared" si="1"/>
        <v>0.22978723404255319</v>
      </c>
      <c r="M13" s="670" t="s">
        <v>83</v>
      </c>
      <c r="N13" s="169" t="s">
        <v>74</v>
      </c>
      <c r="O13" s="1">
        <v>373</v>
      </c>
      <c r="P13" s="1">
        <v>72</v>
      </c>
      <c r="Q13" s="14">
        <f t="shared" si="2"/>
        <v>0.16179775280898875</v>
      </c>
      <c r="S13" s="670" t="s">
        <v>83</v>
      </c>
      <c r="T13" s="169" t="s">
        <v>74</v>
      </c>
      <c r="U13" s="1">
        <v>426</v>
      </c>
      <c r="V13" s="1">
        <v>41</v>
      </c>
      <c r="W13" s="14">
        <f t="shared" si="3"/>
        <v>8.7794432548179868E-2</v>
      </c>
      <c r="Y13" s="670" t="s">
        <v>83</v>
      </c>
      <c r="Z13" s="169" t="s">
        <v>74</v>
      </c>
      <c r="AA13" s="1">
        <v>466</v>
      </c>
      <c r="AB13" s="1">
        <v>29</v>
      </c>
      <c r="AC13" s="14">
        <f t="shared" si="4"/>
        <v>5.8585858585858588E-2</v>
      </c>
    </row>
    <row r="14" spans="1:29" x14ac:dyDescent="0.25">
      <c r="A14" s="671"/>
      <c r="B14" s="169" t="s">
        <v>320</v>
      </c>
      <c r="C14" s="1">
        <v>169</v>
      </c>
      <c r="D14" s="1">
        <v>14</v>
      </c>
      <c r="E14" s="14">
        <f t="shared" si="0"/>
        <v>7.650273224043716E-2</v>
      </c>
      <c r="G14" s="671"/>
      <c r="H14" s="169" t="s">
        <v>320</v>
      </c>
      <c r="I14" s="1">
        <v>158</v>
      </c>
      <c r="J14" s="1">
        <v>8</v>
      </c>
      <c r="K14" s="14">
        <f t="shared" si="1"/>
        <v>4.8192771084337352E-2</v>
      </c>
      <c r="M14" s="671"/>
      <c r="N14" s="169" t="s">
        <v>320</v>
      </c>
      <c r="O14" s="1">
        <v>176</v>
      </c>
      <c r="P14" s="1">
        <v>5</v>
      </c>
      <c r="Q14" s="14">
        <f t="shared" si="2"/>
        <v>2.7624309392265192E-2</v>
      </c>
      <c r="S14" s="671"/>
      <c r="T14" s="169" t="s">
        <v>320</v>
      </c>
      <c r="U14" s="1">
        <v>196</v>
      </c>
      <c r="V14" s="1">
        <v>9</v>
      </c>
      <c r="W14" s="14">
        <f t="shared" si="3"/>
        <v>4.3902439024390241E-2</v>
      </c>
      <c r="Y14" s="671"/>
      <c r="Z14" s="169" t="s">
        <v>320</v>
      </c>
      <c r="AA14" s="1">
        <v>179</v>
      </c>
      <c r="AB14" s="1">
        <v>12</v>
      </c>
      <c r="AC14" s="14">
        <f t="shared" si="4"/>
        <v>6.2827225130890049E-2</v>
      </c>
    </row>
    <row r="15" spans="1:29" x14ac:dyDescent="0.25">
      <c r="A15" s="670" t="s">
        <v>82</v>
      </c>
      <c r="B15" s="169" t="s">
        <v>74</v>
      </c>
      <c r="C15" s="1">
        <v>923</v>
      </c>
      <c r="D15" s="1">
        <v>119</v>
      </c>
      <c r="E15" s="14">
        <f t="shared" si="0"/>
        <v>0.11420345489443379</v>
      </c>
      <c r="G15" s="670" t="s">
        <v>82</v>
      </c>
      <c r="H15" s="169" t="s">
        <v>74</v>
      </c>
      <c r="I15" s="1">
        <v>928</v>
      </c>
      <c r="J15" s="1">
        <v>78</v>
      </c>
      <c r="K15" s="14">
        <f t="shared" si="1"/>
        <v>7.7534791252485094E-2</v>
      </c>
      <c r="M15" s="670" t="s">
        <v>82</v>
      </c>
      <c r="N15" s="169" t="s">
        <v>74</v>
      </c>
      <c r="O15" s="1">
        <v>788</v>
      </c>
      <c r="P15" s="1">
        <v>62</v>
      </c>
      <c r="Q15" s="14">
        <f t="shared" si="2"/>
        <v>7.2941176470588232E-2</v>
      </c>
      <c r="S15" s="670" t="s">
        <v>82</v>
      </c>
      <c r="T15" s="169" t="s">
        <v>74</v>
      </c>
      <c r="U15" s="1">
        <v>741</v>
      </c>
      <c r="V15" s="1">
        <v>46</v>
      </c>
      <c r="W15" s="14">
        <f t="shared" si="3"/>
        <v>5.8449809402795427E-2</v>
      </c>
      <c r="Y15" s="670" t="s">
        <v>82</v>
      </c>
      <c r="Z15" s="169" t="s">
        <v>74</v>
      </c>
      <c r="AA15" s="1">
        <v>823</v>
      </c>
      <c r="AB15" s="1">
        <v>44</v>
      </c>
      <c r="AC15" s="14">
        <f t="shared" si="4"/>
        <v>5.0749711649365627E-2</v>
      </c>
    </row>
    <row r="16" spans="1:29" x14ac:dyDescent="0.25">
      <c r="A16" s="671"/>
      <c r="B16" s="169" t="s">
        <v>320</v>
      </c>
      <c r="C16" s="1">
        <v>315</v>
      </c>
      <c r="D16" s="1">
        <v>42</v>
      </c>
      <c r="E16" s="14">
        <f t="shared" si="0"/>
        <v>0.11764705882352941</v>
      </c>
      <c r="G16" s="671"/>
      <c r="H16" s="169" t="s">
        <v>320</v>
      </c>
      <c r="I16" s="1">
        <v>269</v>
      </c>
      <c r="J16" s="1">
        <v>34</v>
      </c>
      <c r="K16" s="14">
        <f t="shared" si="1"/>
        <v>0.11221122112211221</v>
      </c>
      <c r="M16" s="671"/>
      <c r="N16" s="169" t="s">
        <v>320</v>
      </c>
      <c r="O16" s="1">
        <v>307</v>
      </c>
      <c r="P16" s="1">
        <v>26</v>
      </c>
      <c r="Q16" s="14">
        <f t="shared" si="2"/>
        <v>7.8078078078078081E-2</v>
      </c>
      <c r="S16" s="671"/>
      <c r="T16" s="169" t="s">
        <v>320</v>
      </c>
      <c r="U16" s="1">
        <v>374</v>
      </c>
      <c r="V16" s="1">
        <v>20</v>
      </c>
      <c r="W16" s="14">
        <f t="shared" si="3"/>
        <v>5.0761421319796954E-2</v>
      </c>
      <c r="Y16" s="671"/>
      <c r="Z16" s="169" t="s">
        <v>320</v>
      </c>
      <c r="AA16" s="1">
        <v>419</v>
      </c>
      <c r="AB16" s="1">
        <v>18</v>
      </c>
      <c r="AC16" s="14">
        <f t="shared" si="4"/>
        <v>4.1189931350114416E-2</v>
      </c>
    </row>
    <row r="17" spans="1:45" x14ac:dyDescent="0.25">
      <c r="A17" s="275" t="s">
        <v>12</v>
      </c>
      <c r="B17" s="169" t="s">
        <v>74</v>
      </c>
      <c r="C17" s="1">
        <v>71</v>
      </c>
      <c r="D17" s="1">
        <v>16</v>
      </c>
      <c r="E17" s="14">
        <f t="shared" si="0"/>
        <v>0.18390804597701149</v>
      </c>
      <c r="G17" s="275" t="s">
        <v>12</v>
      </c>
      <c r="H17" s="169" t="s">
        <v>74</v>
      </c>
      <c r="I17" s="1">
        <v>70</v>
      </c>
      <c r="J17" s="1">
        <v>15</v>
      </c>
      <c r="K17" s="14">
        <f t="shared" si="1"/>
        <v>0.17647058823529413</v>
      </c>
      <c r="M17" s="275" t="s">
        <v>12</v>
      </c>
      <c r="N17" s="169" t="s">
        <v>74</v>
      </c>
      <c r="O17" s="1">
        <v>77</v>
      </c>
      <c r="P17" s="1">
        <v>13</v>
      </c>
      <c r="Q17" s="14">
        <f t="shared" si="2"/>
        <v>0.14444444444444443</v>
      </c>
      <c r="S17" s="275" t="s">
        <v>12</v>
      </c>
      <c r="T17" s="169" t="s">
        <v>74</v>
      </c>
      <c r="U17" s="1">
        <v>75</v>
      </c>
      <c r="V17" s="1">
        <v>8</v>
      </c>
      <c r="W17" s="14">
        <f t="shared" si="3"/>
        <v>9.6385542168674704E-2</v>
      </c>
      <c r="Y17" s="275" t="s">
        <v>12</v>
      </c>
      <c r="Z17" s="169" t="s">
        <v>74</v>
      </c>
      <c r="AA17" s="1">
        <v>83</v>
      </c>
      <c r="AB17" s="1">
        <v>12</v>
      </c>
      <c r="AC17" s="14">
        <f t="shared" si="4"/>
        <v>0.12631578947368421</v>
      </c>
    </row>
    <row r="18" spans="1:45" ht="21.75" thickBot="1" x14ac:dyDescent="0.4">
      <c r="AH18" s="667" t="s">
        <v>258</v>
      </c>
      <c r="AI18" s="667"/>
      <c r="AJ18" s="667"/>
      <c r="AK18" s="667"/>
      <c r="AL18" s="667"/>
      <c r="AM18" s="667"/>
      <c r="AN18" s="667"/>
      <c r="AO18" s="667"/>
      <c r="AP18" s="667"/>
      <c r="AQ18" s="667"/>
      <c r="AR18" s="667"/>
      <c r="AS18" s="667"/>
    </row>
    <row r="19" spans="1:45" ht="15.75" x14ac:dyDescent="0.25">
      <c r="AH19" s="648" t="s">
        <v>259</v>
      </c>
      <c r="AI19" s="650" t="s">
        <v>260</v>
      </c>
      <c r="AJ19" s="643" t="s">
        <v>0</v>
      </c>
      <c r="AK19" s="644"/>
      <c r="AL19" s="644"/>
      <c r="AM19" s="645"/>
      <c r="AN19" s="643" t="s">
        <v>261</v>
      </c>
      <c r="AO19" s="644"/>
      <c r="AP19" s="644"/>
      <c r="AQ19" s="645"/>
      <c r="AR19" s="652" t="s">
        <v>2</v>
      </c>
      <c r="AS19" s="653"/>
    </row>
    <row r="20" spans="1:45" ht="15.75" thickBot="1" x14ac:dyDescent="0.3">
      <c r="AH20" s="649"/>
      <c r="AI20" s="651"/>
      <c r="AJ20" s="310" t="s">
        <v>262</v>
      </c>
      <c r="AK20" s="310" t="s">
        <v>18</v>
      </c>
      <c r="AL20" s="310" t="s">
        <v>257</v>
      </c>
      <c r="AM20" s="310" t="s">
        <v>18</v>
      </c>
      <c r="AN20" s="310" t="s">
        <v>262</v>
      </c>
      <c r="AO20" s="310" t="s">
        <v>18</v>
      </c>
      <c r="AP20" s="310" t="s">
        <v>257</v>
      </c>
      <c r="AQ20" s="310" t="s">
        <v>18</v>
      </c>
      <c r="AR20" s="310" t="s">
        <v>40</v>
      </c>
      <c r="AS20" s="311" t="s">
        <v>18</v>
      </c>
    </row>
    <row r="21" spans="1:45" ht="15.75" x14ac:dyDescent="0.25">
      <c r="A21" s="234"/>
      <c r="B21" s="230" t="s">
        <v>81</v>
      </c>
      <c r="C21" s="230" t="s">
        <v>80</v>
      </c>
      <c r="D21" s="230" t="s">
        <v>79</v>
      </c>
      <c r="E21" s="230" t="s">
        <v>73</v>
      </c>
      <c r="F21" s="230" t="s">
        <v>78</v>
      </c>
      <c r="AH21" s="280" t="s">
        <v>7</v>
      </c>
      <c r="AI21" s="281">
        <v>1</v>
      </c>
      <c r="AJ21" s="281">
        <v>142</v>
      </c>
      <c r="AK21" s="281">
        <v>131</v>
      </c>
      <c r="AL21" s="281">
        <v>0</v>
      </c>
      <c r="AM21" s="281">
        <v>0</v>
      </c>
      <c r="AN21" s="281">
        <v>0</v>
      </c>
      <c r="AO21" s="281">
        <v>0</v>
      </c>
      <c r="AP21" s="281">
        <v>0</v>
      </c>
      <c r="AQ21" s="281">
        <v>0</v>
      </c>
      <c r="AR21" s="334">
        <v>142</v>
      </c>
      <c r="AS21" s="335">
        <v>131</v>
      </c>
    </row>
    <row r="22" spans="1:45" ht="15.75" x14ac:dyDescent="0.25">
      <c r="A22" s="274" t="s">
        <v>256</v>
      </c>
      <c r="B22" s="24">
        <f>SUM(AA6:AA17)</f>
        <v>5361</v>
      </c>
      <c r="C22" s="24">
        <f>SUM(U6:U17)</f>
        <v>5201</v>
      </c>
      <c r="D22" s="24">
        <f>SUM(O6:O17)</f>
        <v>5006</v>
      </c>
      <c r="E22" s="24">
        <f>SUM(I6:I17)</f>
        <v>5190</v>
      </c>
      <c r="F22" s="24">
        <f>SUM(C6:C17)</f>
        <v>5280</v>
      </c>
      <c r="AH22" s="282"/>
      <c r="AI22" s="283">
        <v>2</v>
      </c>
      <c r="AJ22" s="283">
        <v>21</v>
      </c>
      <c r="AK22" s="283">
        <v>20</v>
      </c>
      <c r="AL22" s="283">
        <v>0</v>
      </c>
      <c r="AM22" s="283">
        <v>0</v>
      </c>
      <c r="AN22" s="281">
        <v>0</v>
      </c>
      <c r="AO22" s="281">
        <v>0</v>
      </c>
      <c r="AP22" s="281">
        <v>0</v>
      </c>
      <c r="AQ22" s="281">
        <v>0</v>
      </c>
      <c r="AR22" s="336">
        <v>21</v>
      </c>
      <c r="AS22" s="337">
        <v>20</v>
      </c>
    </row>
    <row r="23" spans="1:45" ht="15.75" x14ac:dyDescent="0.25">
      <c r="A23" s="274" t="s">
        <v>257</v>
      </c>
      <c r="B23" s="24">
        <f>SUM(AB6:AB17)</f>
        <v>1483</v>
      </c>
      <c r="C23" s="24">
        <f>SUM(V6:V17)</f>
        <v>1487</v>
      </c>
      <c r="D23" s="24">
        <f>SUM(P6:P17)</f>
        <v>1632</v>
      </c>
      <c r="E23" s="24">
        <f>SUM(J6:J17)</f>
        <v>1645</v>
      </c>
      <c r="F23" s="24">
        <f>SUM(D6:D17)</f>
        <v>1808</v>
      </c>
      <c r="AH23" s="282"/>
      <c r="AI23" s="283" t="s">
        <v>1</v>
      </c>
      <c r="AJ23" s="283">
        <v>1491</v>
      </c>
      <c r="AK23" s="283">
        <v>1028</v>
      </c>
      <c r="AL23" s="283">
        <v>1267</v>
      </c>
      <c r="AM23" s="283">
        <v>637</v>
      </c>
      <c r="AN23" s="281">
        <v>0</v>
      </c>
      <c r="AO23" s="281">
        <v>0</v>
      </c>
      <c r="AP23" s="281">
        <v>0</v>
      </c>
      <c r="AQ23" s="281">
        <v>0</v>
      </c>
      <c r="AR23" s="336">
        <v>2758</v>
      </c>
      <c r="AS23" s="337">
        <v>1665</v>
      </c>
    </row>
    <row r="24" spans="1:45" ht="15.75" x14ac:dyDescent="0.25">
      <c r="A24" s="237" t="s">
        <v>322</v>
      </c>
      <c r="B24" s="40">
        <f>B23/(B22+B23)</f>
        <v>0.21668614845119813</v>
      </c>
      <c r="C24" s="40">
        <f t="shared" ref="C24:F24" si="5">C23/(C22+C23)</f>
        <v>0.22233851674641147</v>
      </c>
      <c r="D24" s="40">
        <f t="shared" si="5"/>
        <v>0.24585718589936728</v>
      </c>
      <c r="E24" s="40">
        <f t="shared" si="5"/>
        <v>0.24067300658376006</v>
      </c>
      <c r="F24" s="40">
        <f t="shared" si="5"/>
        <v>0.25507900677200901</v>
      </c>
      <c r="AH24" s="282"/>
      <c r="AI24" s="283">
        <v>3</v>
      </c>
      <c r="AJ24" s="283">
        <v>69</v>
      </c>
      <c r="AK24" s="283">
        <v>49</v>
      </c>
      <c r="AL24" s="283">
        <v>2</v>
      </c>
      <c r="AM24" s="283">
        <v>2</v>
      </c>
      <c r="AN24" s="283">
        <v>102</v>
      </c>
      <c r="AO24" s="283">
        <v>61</v>
      </c>
      <c r="AP24" s="283">
        <v>8</v>
      </c>
      <c r="AQ24" s="283">
        <v>5</v>
      </c>
      <c r="AR24" s="336">
        <v>181</v>
      </c>
      <c r="AS24" s="337">
        <v>117</v>
      </c>
    </row>
    <row r="25" spans="1:45" ht="15.75" x14ac:dyDescent="0.25">
      <c r="AH25" s="668" t="s">
        <v>263</v>
      </c>
      <c r="AI25" s="669"/>
      <c r="AJ25" s="312">
        <v>1723</v>
      </c>
      <c r="AK25" s="312">
        <v>1228</v>
      </c>
      <c r="AL25" s="312">
        <v>1269</v>
      </c>
      <c r="AM25" s="312">
        <v>639</v>
      </c>
      <c r="AN25" s="312">
        <v>102</v>
      </c>
      <c r="AO25" s="312">
        <v>61</v>
      </c>
      <c r="AP25" s="312">
        <v>8</v>
      </c>
      <c r="AQ25" s="312">
        <v>5</v>
      </c>
      <c r="AR25" s="336">
        <v>3102</v>
      </c>
      <c r="AS25" s="337">
        <v>1933</v>
      </c>
    </row>
    <row r="26" spans="1:45" ht="15.75" x14ac:dyDescent="0.25">
      <c r="AH26" s="282" t="s">
        <v>8</v>
      </c>
      <c r="AI26" s="283">
        <v>1</v>
      </c>
      <c r="AJ26" s="283">
        <v>520</v>
      </c>
      <c r="AK26" s="283">
        <v>345</v>
      </c>
      <c r="AL26" s="283">
        <v>21</v>
      </c>
      <c r="AM26" s="283">
        <v>13</v>
      </c>
      <c r="AN26" s="283">
        <v>7</v>
      </c>
      <c r="AO26" s="283">
        <v>0</v>
      </c>
      <c r="AP26" s="283">
        <v>0</v>
      </c>
      <c r="AQ26" s="283">
        <v>0</v>
      </c>
      <c r="AR26" s="336">
        <v>548</v>
      </c>
      <c r="AS26" s="337">
        <v>358</v>
      </c>
    </row>
    <row r="27" spans="1:45" ht="15.75" x14ac:dyDescent="0.25">
      <c r="AH27" s="282"/>
      <c r="AI27" s="283">
        <v>2</v>
      </c>
      <c r="AJ27" s="283">
        <v>275</v>
      </c>
      <c r="AK27" s="283">
        <v>190</v>
      </c>
      <c r="AL27" s="283">
        <v>12</v>
      </c>
      <c r="AM27" s="283">
        <v>6</v>
      </c>
      <c r="AN27" s="283">
        <v>0</v>
      </c>
      <c r="AO27" s="283">
        <v>0</v>
      </c>
      <c r="AP27" s="283">
        <v>0</v>
      </c>
      <c r="AQ27" s="283">
        <v>0</v>
      </c>
      <c r="AR27" s="336">
        <v>287</v>
      </c>
      <c r="AS27" s="337">
        <v>196</v>
      </c>
    </row>
    <row r="28" spans="1:45" ht="15.75" x14ac:dyDescent="0.25">
      <c r="AH28" s="282"/>
      <c r="AI28" s="283" t="s">
        <v>1</v>
      </c>
      <c r="AJ28" s="283"/>
      <c r="AK28" s="283"/>
      <c r="AL28" s="283"/>
      <c r="AM28" s="283"/>
      <c r="AN28" s="283"/>
      <c r="AO28" s="283"/>
      <c r="AP28" s="283"/>
      <c r="AQ28" s="283"/>
      <c r="AR28" s="336">
        <v>0</v>
      </c>
      <c r="AS28" s="337">
        <v>0</v>
      </c>
    </row>
    <row r="29" spans="1:45" ht="15.75" x14ac:dyDescent="0.25">
      <c r="AH29" s="282"/>
      <c r="AI29" s="283">
        <v>3</v>
      </c>
      <c r="AJ29" s="283">
        <v>151</v>
      </c>
      <c r="AK29" s="283">
        <v>95</v>
      </c>
      <c r="AL29" s="283">
        <v>20</v>
      </c>
      <c r="AM29" s="283">
        <v>9</v>
      </c>
      <c r="AN29" s="283">
        <v>4</v>
      </c>
      <c r="AO29" s="283">
        <v>2</v>
      </c>
      <c r="AP29" s="283">
        <v>0</v>
      </c>
      <c r="AQ29" s="283">
        <v>0</v>
      </c>
      <c r="AR29" s="336">
        <v>175</v>
      </c>
      <c r="AS29" s="337">
        <v>106</v>
      </c>
    </row>
    <row r="30" spans="1:45" ht="15.75" x14ac:dyDescent="0.25">
      <c r="AH30" s="668" t="s">
        <v>264</v>
      </c>
      <c r="AI30" s="669"/>
      <c r="AJ30" s="312">
        <v>946</v>
      </c>
      <c r="AK30" s="312">
        <v>630</v>
      </c>
      <c r="AL30" s="312">
        <v>53</v>
      </c>
      <c r="AM30" s="312">
        <v>28</v>
      </c>
      <c r="AN30" s="312">
        <v>11</v>
      </c>
      <c r="AO30" s="312">
        <v>2</v>
      </c>
      <c r="AP30" s="312">
        <v>0</v>
      </c>
      <c r="AQ30" s="312">
        <v>0</v>
      </c>
      <c r="AR30" s="336">
        <v>1010</v>
      </c>
      <c r="AS30" s="337">
        <v>660</v>
      </c>
    </row>
    <row r="31" spans="1:45" ht="15.75" x14ac:dyDescent="0.25">
      <c r="AH31" s="282" t="s">
        <v>9</v>
      </c>
      <c r="AI31" s="283">
        <v>1</v>
      </c>
      <c r="AJ31" s="283">
        <v>391</v>
      </c>
      <c r="AK31" s="283">
        <v>259</v>
      </c>
      <c r="AL31" s="283">
        <v>3</v>
      </c>
      <c r="AM31" s="283">
        <v>2</v>
      </c>
      <c r="AN31" s="283">
        <v>193</v>
      </c>
      <c r="AO31" s="283">
        <v>112</v>
      </c>
      <c r="AP31" s="283">
        <v>1</v>
      </c>
      <c r="AQ31" s="283">
        <v>1</v>
      </c>
      <c r="AR31" s="336">
        <v>588</v>
      </c>
      <c r="AS31" s="337">
        <v>374</v>
      </c>
    </row>
    <row r="32" spans="1:45" ht="15.75" x14ac:dyDescent="0.25">
      <c r="AH32" s="282"/>
      <c r="AI32" s="283">
        <v>2</v>
      </c>
      <c r="AJ32" s="283">
        <v>243</v>
      </c>
      <c r="AK32" s="283">
        <v>118</v>
      </c>
      <c r="AL32" s="283">
        <v>1</v>
      </c>
      <c r="AM32" s="283">
        <v>0</v>
      </c>
      <c r="AN32" s="283">
        <v>59</v>
      </c>
      <c r="AO32" s="283">
        <v>37</v>
      </c>
      <c r="AP32" s="283">
        <v>0</v>
      </c>
      <c r="AQ32" s="283">
        <v>0</v>
      </c>
      <c r="AR32" s="336">
        <v>303</v>
      </c>
      <c r="AS32" s="337">
        <v>155</v>
      </c>
    </row>
    <row r="33" spans="34:45" ht="15.75" x14ac:dyDescent="0.25">
      <c r="AH33" s="282"/>
      <c r="AI33" s="283" t="s">
        <v>1</v>
      </c>
      <c r="AJ33" s="283"/>
      <c r="AK33" s="283"/>
      <c r="AL33" s="283"/>
      <c r="AM33" s="283"/>
      <c r="AN33" s="283"/>
      <c r="AO33" s="283"/>
      <c r="AP33" s="283"/>
      <c r="AQ33" s="283"/>
      <c r="AR33" s="336">
        <v>0</v>
      </c>
      <c r="AS33" s="337">
        <v>0</v>
      </c>
    </row>
    <row r="34" spans="34:45" ht="15.75" x14ac:dyDescent="0.25">
      <c r="AH34" s="282"/>
      <c r="AI34" s="283">
        <v>3</v>
      </c>
      <c r="AJ34" s="283">
        <v>21</v>
      </c>
      <c r="AK34" s="283">
        <v>11</v>
      </c>
      <c r="AL34" s="283">
        <v>0</v>
      </c>
      <c r="AM34" s="283">
        <v>0</v>
      </c>
      <c r="AN34" s="283">
        <v>40</v>
      </c>
      <c r="AO34" s="283">
        <v>20</v>
      </c>
      <c r="AP34" s="283">
        <v>1</v>
      </c>
      <c r="AQ34" s="283">
        <v>0</v>
      </c>
      <c r="AR34" s="336">
        <v>62</v>
      </c>
      <c r="AS34" s="337">
        <v>31</v>
      </c>
    </row>
    <row r="35" spans="34:45" ht="15.75" x14ac:dyDescent="0.25">
      <c r="AH35" s="668" t="s">
        <v>265</v>
      </c>
      <c r="AI35" s="669"/>
      <c r="AJ35" s="312">
        <v>655</v>
      </c>
      <c r="AK35" s="312">
        <v>388</v>
      </c>
      <c r="AL35" s="312">
        <v>4</v>
      </c>
      <c r="AM35" s="312">
        <v>2</v>
      </c>
      <c r="AN35" s="312">
        <v>292</v>
      </c>
      <c r="AO35" s="312">
        <v>169</v>
      </c>
      <c r="AP35" s="312">
        <v>2</v>
      </c>
      <c r="AQ35" s="312">
        <v>1</v>
      </c>
      <c r="AR35" s="336">
        <v>953</v>
      </c>
      <c r="AS35" s="337">
        <v>560</v>
      </c>
    </row>
    <row r="36" spans="34:45" ht="15.75" x14ac:dyDescent="0.25">
      <c r="AH36" s="282" t="s">
        <v>10</v>
      </c>
      <c r="AI36" s="283">
        <v>1</v>
      </c>
      <c r="AJ36" s="283">
        <v>349</v>
      </c>
      <c r="AK36" s="283">
        <v>262</v>
      </c>
      <c r="AL36" s="283">
        <v>36</v>
      </c>
      <c r="AM36" s="283">
        <v>24</v>
      </c>
      <c r="AN36" s="283">
        <v>53</v>
      </c>
      <c r="AO36" s="283">
        <v>41</v>
      </c>
      <c r="AP36" s="283">
        <v>0</v>
      </c>
      <c r="AQ36" s="283">
        <v>0</v>
      </c>
      <c r="AR36" s="336">
        <v>438</v>
      </c>
      <c r="AS36" s="337">
        <v>327</v>
      </c>
    </row>
    <row r="37" spans="34:45" ht="15.75" x14ac:dyDescent="0.25">
      <c r="AH37" s="282"/>
      <c r="AI37" s="283">
        <v>2</v>
      </c>
      <c r="AJ37" s="283">
        <v>164</v>
      </c>
      <c r="AK37" s="283">
        <v>126</v>
      </c>
      <c r="AL37" s="283">
        <v>9</v>
      </c>
      <c r="AM37" s="283">
        <v>5</v>
      </c>
      <c r="AN37" s="283">
        <v>25</v>
      </c>
      <c r="AO37" s="283">
        <v>20</v>
      </c>
      <c r="AP37" s="283">
        <v>0</v>
      </c>
      <c r="AQ37" s="283">
        <v>0</v>
      </c>
      <c r="AR37" s="336">
        <v>198</v>
      </c>
      <c r="AS37" s="337">
        <v>151</v>
      </c>
    </row>
    <row r="38" spans="34:45" ht="15.75" x14ac:dyDescent="0.25">
      <c r="AH38" s="282"/>
      <c r="AI38" s="283" t="s">
        <v>1</v>
      </c>
      <c r="AJ38" s="283"/>
      <c r="AK38" s="283"/>
      <c r="AL38" s="283"/>
      <c r="AM38" s="283"/>
      <c r="AN38" s="283"/>
      <c r="AO38" s="283"/>
      <c r="AP38" s="283"/>
      <c r="AQ38" s="283"/>
      <c r="AR38" s="336">
        <v>0</v>
      </c>
      <c r="AS38" s="337">
        <v>0</v>
      </c>
    </row>
    <row r="39" spans="34:45" ht="15.75" x14ac:dyDescent="0.25">
      <c r="AH39" s="282"/>
      <c r="AI39" s="283">
        <v>3</v>
      </c>
      <c r="AJ39" s="283">
        <v>5</v>
      </c>
      <c r="AK39" s="283">
        <v>2</v>
      </c>
      <c r="AL39" s="283">
        <v>0</v>
      </c>
      <c r="AM39" s="283">
        <v>0</v>
      </c>
      <c r="AN39" s="283">
        <v>8</v>
      </c>
      <c r="AO39" s="283">
        <v>3</v>
      </c>
      <c r="AP39" s="283">
        <v>0</v>
      </c>
      <c r="AQ39" s="283">
        <v>0</v>
      </c>
      <c r="AR39" s="336">
        <v>13</v>
      </c>
      <c r="AS39" s="337">
        <v>5</v>
      </c>
    </row>
    <row r="40" spans="34:45" ht="15.75" x14ac:dyDescent="0.25">
      <c r="AH40" s="668" t="s">
        <v>266</v>
      </c>
      <c r="AI40" s="669"/>
      <c r="AJ40" s="312">
        <v>518</v>
      </c>
      <c r="AK40" s="312">
        <v>390</v>
      </c>
      <c r="AL40" s="312">
        <v>45</v>
      </c>
      <c r="AM40" s="312">
        <v>29</v>
      </c>
      <c r="AN40" s="312">
        <v>86</v>
      </c>
      <c r="AO40" s="312">
        <v>64</v>
      </c>
      <c r="AP40" s="312">
        <v>0</v>
      </c>
      <c r="AQ40" s="312">
        <v>0</v>
      </c>
      <c r="AR40" s="336">
        <v>649</v>
      </c>
      <c r="AS40" s="337">
        <v>483</v>
      </c>
    </row>
    <row r="41" spans="34:45" ht="15.75" x14ac:dyDescent="0.25">
      <c r="AH41" s="282" t="s">
        <v>11</v>
      </c>
      <c r="AI41" s="283">
        <v>1</v>
      </c>
      <c r="AJ41" s="283">
        <v>690</v>
      </c>
      <c r="AK41" s="283">
        <v>545</v>
      </c>
      <c r="AL41" s="283">
        <v>36</v>
      </c>
      <c r="AM41" s="283">
        <v>23</v>
      </c>
      <c r="AN41" s="283">
        <v>33</v>
      </c>
      <c r="AO41" s="283">
        <v>26</v>
      </c>
      <c r="AP41" s="283">
        <v>0</v>
      </c>
      <c r="AQ41" s="283">
        <v>0</v>
      </c>
      <c r="AR41" s="336">
        <v>759</v>
      </c>
      <c r="AS41" s="337">
        <v>594</v>
      </c>
    </row>
    <row r="42" spans="34:45" ht="15.75" x14ac:dyDescent="0.25">
      <c r="AH42" s="282"/>
      <c r="AI42" s="283">
        <v>2</v>
      </c>
      <c r="AJ42" s="283">
        <v>349</v>
      </c>
      <c r="AK42" s="283">
        <v>283</v>
      </c>
      <c r="AL42" s="283">
        <v>15</v>
      </c>
      <c r="AM42" s="283">
        <v>14</v>
      </c>
      <c r="AN42" s="283">
        <v>22</v>
      </c>
      <c r="AO42" s="283">
        <v>17</v>
      </c>
      <c r="AP42" s="283">
        <v>0</v>
      </c>
      <c r="AQ42" s="283">
        <v>0</v>
      </c>
      <c r="AR42" s="336">
        <v>386</v>
      </c>
      <c r="AS42" s="337">
        <v>314</v>
      </c>
    </row>
    <row r="43" spans="34:45" ht="15.75" customHeight="1" x14ac:dyDescent="0.25">
      <c r="AH43" s="282"/>
      <c r="AI43" s="283" t="s">
        <v>1</v>
      </c>
      <c r="AJ43" s="283"/>
      <c r="AK43" s="283"/>
      <c r="AL43" s="283"/>
      <c r="AM43" s="283"/>
      <c r="AN43" s="283"/>
      <c r="AO43" s="283"/>
      <c r="AP43" s="283"/>
      <c r="AQ43" s="283"/>
      <c r="AR43" s="336">
        <v>0</v>
      </c>
      <c r="AS43" s="337">
        <v>0</v>
      </c>
    </row>
    <row r="44" spans="34:45" ht="15.75" x14ac:dyDescent="0.25">
      <c r="AH44" s="282"/>
      <c r="AI44" s="283">
        <v>3</v>
      </c>
      <c r="AJ44" s="283">
        <v>60</v>
      </c>
      <c r="AK44" s="283">
        <v>44</v>
      </c>
      <c r="AL44" s="283">
        <v>0</v>
      </c>
      <c r="AM44" s="283">
        <v>0</v>
      </c>
      <c r="AN44" s="283">
        <v>19</v>
      </c>
      <c r="AO44" s="283">
        <v>10</v>
      </c>
      <c r="AP44" s="283">
        <v>12</v>
      </c>
      <c r="AQ44" s="283">
        <v>8</v>
      </c>
      <c r="AR44" s="336">
        <v>91</v>
      </c>
      <c r="AS44" s="337">
        <v>62</v>
      </c>
    </row>
    <row r="45" spans="34:45" ht="15.75" x14ac:dyDescent="0.25">
      <c r="AH45" s="668" t="s">
        <v>267</v>
      </c>
      <c r="AI45" s="669"/>
      <c r="AJ45" s="312">
        <v>1099</v>
      </c>
      <c r="AK45" s="312">
        <v>872</v>
      </c>
      <c r="AL45" s="312">
        <v>51</v>
      </c>
      <c r="AM45" s="312">
        <v>37</v>
      </c>
      <c r="AN45" s="312">
        <v>74</v>
      </c>
      <c r="AO45" s="312">
        <v>53</v>
      </c>
      <c r="AP45" s="312">
        <v>12</v>
      </c>
      <c r="AQ45" s="312">
        <v>8</v>
      </c>
      <c r="AR45" s="336">
        <v>1236</v>
      </c>
      <c r="AS45" s="337">
        <v>970</v>
      </c>
    </row>
    <row r="46" spans="34:45" ht="15.75" x14ac:dyDescent="0.25">
      <c r="AH46" s="282" t="s">
        <v>268</v>
      </c>
      <c r="AI46" s="283">
        <v>1</v>
      </c>
      <c r="AJ46" s="283">
        <v>73</v>
      </c>
      <c r="AK46" s="283">
        <v>14</v>
      </c>
      <c r="AL46" s="283">
        <v>8</v>
      </c>
      <c r="AM46" s="283">
        <v>4</v>
      </c>
      <c r="AN46" s="283">
        <v>0</v>
      </c>
      <c r="AO46" s="283">
        <v>0</v>
      </c>
      <c r="AP46" s="283">
        <v>0</v>
      </c>
      <c r="AQ46" s="283">
        <v>0</v>
      </c>
      <c r="AR46" s="336">
        <v>81</v>
      </c>
      <c r="AS46" s="337">
        <v>18</v>
      </c>
    </row>
    <row r="47" spans="34:45" ht="15.75" x14ac:dyDescent="0.25">
      <c r="AH47" s="282"/>
      <c r="AI47" s="283">
        <v>2</v>
      </c>
      <c r="AJ47" s="283"/>
      <c r="AK47" s="283"/>
      <c r="AL47" s="283"/>
      <c r="AM47" s="283"/>
      <c r="AN47" s="283"/>
      <c r="AO47" s="283"/>
      <c r="AP47" s="283"/>
      <c r="AQ47" s="283"/>
      <c r="AR47" s="336">
        <v>0</v>
      </c>
      <c r="AS47" s="337">
        <v>0</v>
      </c>
    </row>
    <row r="48" spans="34:45" ht="15.75" x14ac:dyDescent="0.25">
      <c r="AH48" s="282"/>
      <c r="AI48" s="283" t="s">
        <v>1</v>
      </c>
      <c r="AJ48" s="283"/>
      <c r="AK48" s="283"/>
      <c r="AL48" s="283"/>
      <c r="AM48" s="283"/>
      <c r="AN48" s="283"/>
      <c r="AO48" s="283"/>
      <c r="AP48" s="283"/>
      <c r="AQ48" s="283"/>
      <c r="AR48" s="336">
        <v>0</v>
      </c>
      <c r="AS48" s="337">
        <v>0</v>
      </c>
    </row>
    <row r="49" spans="34:45" ht="15.75" x14ac:dyDescent="0.25">
      <c r="AH49" s="282"/>
      <c r="AI49" s="283">
        <v>3</v>
      </c>
      <c r="AJ49" s="283"/>
      <c r="AK49" s="283"/>
      <c r="AL49" s="283"/>
      <c r="AM49" s="283"/>
      <c r="AN49" s="283"/>
      <c r="AO49" s="283"/>
      <c r="AP49" s="283"/>
      <c r="AQ49" s="283"/>
      <c r="AR49" s="336">
        <v>0</v>
      </c>
      <c r="AS49" s="337">
        <v>0</v>
      </c>
    </row>
    <row r="50" spans="34:45" ht="16.5" thickBot="1" x14ac:dyDescent="0.3">
      <c r="AH50" s="660" t="s">
        <v>269</v>
      </c>
      <c r="AI50" s="661"/>
      <c r="AJ50" s="313">
        <v>73</v>
      </c>
      <c r="AK50" s="313">
        <v>14</v>
      </c>
      <c r="AL50" s="313">
        <v>8</v>
      </c>
      <c r="AM50" s="313">
        <v>4</v>
      </c>
      <c r="AN50" s="313">
        <v>0</v>
      </c>
      <c r="AO50" s="313">
        <v>0</v>
      </c>
      <c r="AP50" s="313">
        <v>0</v>
      </c>
      <c r="AQ50" s="313">
        <v>0</v>
      </c>
      <c r="AR50" s="313">
        <v>81</v>
      </c>
      <c r="AS50" s="322">
        <v>18</v>
      </c>
    </row>
    <row r="51" spans="34:45" ht="15.75" customHeight="1" x14ac:dyDescent="0.25">
      <c r="AH51" s="662" t="s">
        <v>270</v>
      </c>
      <c r="AI51" s="314">
        <v>1</v>
      </c>
      <c r="AJ51" s="314">
        <v>2165</v>
      </c>
      <c r="AK51" s="314">
        <v>1556</v>
      </c>
      <c r="AL51" s="314">
        <v>104</v>
      </c>
      <c r="AM51" s="314">
        <v>66</v>
      </c>
      <c r="AN51" s="314">
        <v>286</v>
      </c>
      <c r="AO51" s="314">
        <v>179</v>
      </c>
      <c r="AP51" s="314">
        <v>1</v>
      </c>
      <c r="AQ51" s="314">
        <v>1</v>
      </c>
      <c r="AR51" s="314">
        <v>2556</v>
      </c>
      <c r="AS51" s="315">
        <v>1802</v>
      </c>
    </row>
    <row r="52" spans="34:45" ht="15.75" x14ac:dyDescent="0.25">
      <c r="AH52" s="663"/>
      <c r="AI52" s="316">
        <v>2</v>
      </c>
      <c r="AJ52" s="316">
        <v>1052</v>
      </c>
      <c r="AK52" s="316">
        <v>737</v>
      </c>
      <c r="AL52" s="316">
        <v>37</v>
      </c>
      <c r="AM52" s="316">
        <v>25</v>
      </c>
      <c r="AN52" s="316">
        <v>106</v>
      </c>
      <c r="AO52" s="316">
        <v>74</v>
      </c>
      <c r="AP52" s="316">
        <v>0</v>
      </c>
      <c r="AQ52" s="316">
        <v>0</v>
      </c>
      <c r="AR52" s="316">
        <v>1195</v>
      </c>
      <c r="AS52" s="317">
        <v>836</v>
      </c>
    </row>
    <row r="53" spans="34:45" ht="15.75" x14ac:dyDescent="0.25">
      <c r="AH53" s="663"/>
      <c r="AI53" s="316" t="s">
        <v>1</v>
      </c>
      <c r="AJ53" s="316">
        <v>1491</v>
      </c>
      <c r="AK53" s="316">
        <v>1028</v>
      </c>
      <c r="AL53" s="316">
        <v>1267</v>
      </c>
      <c r="AM53" s="316">
        <v>637</v>
      </c>
      <c r="AN53" s="316">
        <v>0</v>
      </c>
      <c r="AO53" s="316">
        <v>0</v>
      </c>
      <c r="AP53" s="316">
        <v>0</v>
      </c>
      <c r="AQ53" s="316">
        <v>0</v>
      </c>
      <c r="AR53" s="316">
        <v>2758</v>
      </c>
      <c r="AS53" s="317">
        <v>1665</v>
      </c>
    </row>
    <row r="54" spans="34:45" ht="16.5" thickBot="1" x14ac:dyDescent="0.3">
      <c r="AH54" s="664"/>
      <c r="AI54" s="318">
        <v>3</v>
      </c>
      <c r="AJ54" s="318">
        <v>306</v>
      </c>
      <c r="AK54" s="318">
        <v>201</v>
      </c>
      <c r="AL54" s="318">
        <v>22</v>
      </c>
      <c r="AM54" s="318">
        <v>11</v>
      </c>
      <c r="AN54" s="318">
        <v>173</v>
      </c>
      <c r="AO54" s="318">
        <v>96</v>
      </c>
      <c r="AP54" s="318">
        <v>21</v>
      </c>
      <c r="AQ54" s="318">
        <v>13</v>
      </c>
      <c r="AR54" s="318">
        <v>522</v>
      </c>
      <c r="AS54" s="319">
        <v>321</v>
      </c>
    </row>
    <row r="55" spans="34:45" ht="16.5" thickBot="1" x14ac:dyDescent="0.3">
      <c r="AH55" s="674" t="s">
        <v>271</v>
      </c>
      <c r="AI55" s="675"/>
      <c r="AJ55" s="320">
        <v>5014</v>
      </c>
      <c r="AK55" s="320">
        <v>3522</v>
      </c>
      <c r="AL55" s="320">
        <v>1430</v>
      </c>
      <c r="AM55" s="320">
        <v>739</v>
      </c>
      <c r="AN55" s="320">
        <v>565</v>
      </c>
      <c r="AO55" s="320">
        <v>349</v>
      </c>
      <c r="AP55" s="320">
        <v>22</v>
      </c>
      <c r="AQ55" s="320">
        <v>14</v>
      </c>
      <c r="AR55" s="320">
        <v>7031</v>
      </c>
      <c r="AS55" s="321">
        <v>4624</v>
      </c>
    </row>
    <row r="56" spans="34:45" x14ac:dyDescent="0.25"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34:45" x14ac:dyDescent="0.25"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34:45" ht="21.75" thickBot="1" x14ac:dyDescent="0.4">
      <c r="AH58" s="667" t="s">
        <v>272</v>
      </c>
      <c r="AI58" s="667"/>
      <c r="AJ58" s="667"/>
      <c r="AK58" s="667"/>
      <c r="AL58" s="667"/>
      <c r="AM58" s="667"/>
      <c r="AN58" s="667"/>
      <c r="AO58" s="667"/>
      <c r="AP58" s="667"/>
      <c r="AQ58" s="667"/>
      <c r="AR58" s="667"/>
      <c r="AS58" s="667"/>
    </row>
    <row r="59" spans="34:45" ht="15.75" customHeight="1" x14ac:dyDescent="0.25">
      <c r="AH59" s="648" t="s">
        <v>259</v>
      </c>
      <c r="AI59" s="650" t="s">
        <v>260</v>
      </c>
      <c r="AJ59" s="643" t="s">
        <v>0</v>
      </c>
      <c r="AK59" s="644"/>
      <c r="AL59" s="644"/>
      <c r="AM59" s="645"/>
      <c r="AN59" s="643" t="s">
        <v>261</v>
      </c>
      <c r="AO59" s="644"/>
      <c r="AP59" s="644"/>
      <c r="AQ59" s="645"/>
      <c r="AR59" s="652" t="s">
        <v>2</v>
      </c>
      <c r="AS59" s="653"/>
    </row>
    <row r="60" spans="34:45" ht="15.75" customHeight="1" thickBot="1" x14ac:dyDescent="0.3">
      <c r="AH60" s="649"/>
      <c r="AI60" s="651"/>
      <c r="AJ60" s="310" t="s">
        <v>262</v>
      </c>
      <c r="AK60" s="310" t="s">
        <v>18</v>
      </c>
      <c r="AL60" s="310" t="s">
        <v>257</v>
      </c>
      <c r="AM60" s="310" t="s">
        <v>18</v>
      </c>
      <c r="AN60" s="310" t="s">
        <v>262</v>
      </c>
      <c r="AO60" s="310" t="s">
        <v>18</v>
      </c>
      <c r="AP60" s="310" t="s">
        <v>257</v>
      </c>
      <c r="AQ60" s="310" t="s">
        <v>18</v>
      </c>
      <c r="AR60" s="310" t="s">
        <v>40</v>
      </c>
      <c r="AS60" s="311" t="s">
        <v>18</v>
      </c>
    </row>
    <row r="61" spans="34:45" ht="15.75" x14ac:dyDescent="0.25">
      <c r="AH61" s="280" t="s">
        <v>273</v>
      </c>
      <c r="AI61" s="281">
        <v>1</v>
      </c>
      <c r="AJ61" s="300">
        <v>122</v>
      </c>
      <c r="AK61" s="300">
        <v>109</v>
      </c>
      <c r="AL61" s="300">
        <v>0</v>
      </c>
      <c r="AM61" s="300">
        <v>0</v>
      </c>
      <c r="AN61" s="300">
        <v>0</v>
      </c>
      <c r="AO61" s="300">
        <v>0</v>
      </c>
      <c r="AP61" s="300">
        <v>0</v>
      </c>
      <c r="AQ61" s="300">
        <v>0</v>
      </c>
      <c r="AR61" s="349">
        <v>122</v>
      </c>
      <c r="AS61" s="350">
        <v>109</v>
      </c>
    </row>
    <row r="62" spans="34:45" ht="15.75" x14ac:dyDescent="0.25">
      <c r="AH62" s="282"/>
      <c r="AI62" s="283">
        <v>2</v>
      </c>
      <c r="AJ62" s="300">
        <v>33</v>
      </c>
      <c r="AK62" s="300">
        <v>30</v>
      </c>
      <c r="AL62" s="300">
        <v>1</v>
      </c>
      <c r="AM62" s="300">
        <v>1</v>
      </c>
      <c r="AN62" s="300">
        <v>0</v>
      </c>
      <c r="AO62" s="300">
        <v>0</v>
      </c>
      <c r="AP62" s="300">
        <v>0</v>
      </c>
      <c r="AQ62" s="300">
        <v>0</v>
      </c>
      <c r="AR62" s="316">
        <v>34</v>
      </c>
      <c r="AS62" s="317">
        <v>31</v>
      </c>
    </row>
    <row r="63" spans="34:45" ht="15.75" x14ac:dyDescent="0.25">
      <c r="AH63" s="282"/>
      <c r="AI63" s="283" t="s">
        <v>1</v>
      </c>
      <c r="AJ63" s="301">
        <v>1508</v>
      </c>
      <c r="AK63" s="301">
        <v>1048</v>
      </c>
      <c r="AL63" s="301">
        <v>1350</v>
      </c>
      <c r="AM63" s="300">
        <v>679</v>
      </c>
      <c r="AN63" s="300">
        <v>0</v>
      </c>
      <c r="AO63" s="300">
        <v>0</v>
      </c>
      <c r="AP63" s="300">
        <v>0</v>
      </c>
      <c r="AQ63" s="300">
        <v>0</v>
      </c>
      <c r="AR63" s="316">
        <v>2858</v>
      </c>
      <c r="AS63" s="317">
        <v>1727</v>
      </c>
    </row>
    <row r="64" spans="34:45" ht="15.75" x14ac:dyDescent="0.25">
      <c r="AH64" s="282"/>
      <c r="AI64" s="283">
        <v>3</v>
      </c>
      <c r="AJ64" s="300">
        <v>71</v>
      </c>
      <c r="AK64" s="300">
        <v>46</v>
      </c>
      <c r="AL64" s="300">
        <v>6</v>
      </c>
      <c r="AM64" s="300">
        <v>3</v>
      </c>
      <c r="AN64" s="300">
        <v>132</v>
      </c>
      <c r="AO64" s="300">
        <v>75</v>
      </c>
      <c r="AP64" s="300">
        <v>12</v>
      </c>
      <c r="AQ64" s="300">
        <v>6</v>
      </c>
      <c r="AR64" s="316">
        <v>221</v>
      </c>
      <c r="AS64" s="317">
        <v>130</v>
      </c>
    </row>
    <row r="65" spans="34:45" ht="15.75" x14ac:dyDescent="0.25">
      <c r="AH65" s="665" t="s">
        <v>274</v>
      </c>
      <c r="AI65" s="666"/>
      <c r="AJ65" s="336">
        <v>1734</v>
      </c>
      <c r="AK65" s="336">
        <v>1233</v>
      </c>
      <c r="AL65" s="336">
        <v>1357</v>
      </c>
      <c r="AM65" s="336">
        <v>683</v>
      </c>
      <c r="AN65" s="336">
        <v>132</v>
      </c>
      <c r="AO65" s="336">
        <v>75</v>
      </c>
      <c r="AP65" s="336">
        <v>12</v>
      </c>
      <c r="AQ65" s="336">
        <v>6</v>
      </c>
      <c r="AR65" s="336">
        <v>3235</v>
      </c>
      <c r="AS65" s="337">
        <v>1997</v>
      </c>
    </row>
    <row r="66" spans="34:45" ht="15.75" x14ac:dyDescent="0.25">
      <c r="AH66" s="282" t="s">
        <v>275</v>
      </c>
      <c r="AI66" s="283">
        <v>1</v>
      </c>
      <c r="AJ66" s="300">
        <v>481</v>
      </c>
      <c r="AK66" s="300">
        <v>313</v>
      </c>
      <c r="AL66" s="300">
        <v>32</v>
      </c>
      <c r="AM66" s="300">
        <v>15</v>
      </c>
      <c r="AN66" s="300">
        <v>8</v>
      </c>
      <c r="AO66" s="300">
        <v>0</v>
      </c>
      <c r="AP66" s="300">
        <v>0</v>
      </c>
      <c r="AQ66" s="300">
        <v>0</v>
      </c>
      <c r="AR66" s="316">
        <v>521</v>
      </c>
      <c r="AS66" s="317">
        <v>328</v>
      </c>
    </row>
    <row r="67" spans="34:45" ht="15.75" x14ac:dyDescent="0.25">
      <c r="AH67" s="282"/>
      <c r="AI67" s="283">
        <v>2</v>
      </c>
      <c r="AJ67" s="300">
        <v>258</v>
      </c>
      <c r="AK67" s="300">
        <v>169</v>
      </c>
      <c r="AL67" s="300">
        <v>24</v>
      </c>
      <c r="AM67" s="300">
        <v>11</v>
      </c>
      <c r="AN67" s="300">
        <v>0</v>
      </c>
      <c r="AO67" s="300">
        <v>0</v>
      </c>
      <c r="AP67" s="300">
        <v>0</v>
      </c>
      <c r="AQ67" s="300">
        <v>0</v>
      </c>
      <c r="AR67" s="316">
        <v>282</v>
      </c>
      <c r="AS67" s="317">
        <v>180</v>
      </c>
    </row>
    <row r="68" spans="34:45" ht="15.75" x14ac:dyDescent="0.25">
      <c r="AH68" s="282"/>
      <c r="AI68" s="283" t="s">
        <v>1</v>
      </c>
      <c r="AJ68" s="300">
        <v>0</v>
      </c>
      <c r="AK68" s="300">
        <v>0</v>
      </c>
      <c r="AL68" s="300">
        <v>0</v>
      </c>
      <c r="AM68" s="300">
        <v>0</v>
      </c>
      <c r="AN68" s="300">
        <v>0</v>
      </c>
      <c r="AO68" s="300">
        <v>0</v>
      </c>
      <c r="AP68" s="300">
        <v>0</v>
      </c>
      <c r="AQ68" s="300">
        <v>0</v>
      </c>
      <c r="AR68" s="316">
        <v>0</v>
      </c>
      <c r="AS68" s="317">
        <v>0</v>
      </c>
    </row>
    <row r="69" spans="34:45" ht="15.75" x14ac:dyDescent="0.25">
      <c r="AH69" s="282"/>
      <c r="AI69" s="283">
        <v>3</v>
      </c>
      <c r="AJ69" s="300">
        <v>147</v>
      </c>
      <c r="AK69" s="300">
        <v>89</v>
      </c>
      <c r="AL69" s="300">
        <v>22</v>
      </c>
      <c r="AM69" s="300">
        <v>12</v>
      </c>
      <c r="AN69" s="300">
        <v>5</v>
      </c>
      <c r="AO69" s="300">
        <v>2</v>
      </c>
      <c r="AP69" s="300">
        <v>0</v>
      </c>
      <c r="AQ69" s="300">
        <v>0</v>
      </c>
      <c r="AR69" s="316">
        <v>174</v>
      </c>
      <c r="AS69" s="317">
        <v>103</v>
      </c>
    </row>
    <row r="70" spans="34:45" ht="15.75" x14ac:dyDescent="0.25">
      <c r="AH70" s="665" t="s">
        <v>264</v>
      </c>
      <c r="AI70" s="666"/>
      <c r="AJ70" s="336">
        <v>886</v>
      </c>
      <c r="AK70" s="336">
        <v>571</v>
      </c>
      <c r="AL70" s="336">
        <v>78</v>
      </c>
      <c r="AM70" s="336">
        <v>38</v>
      </c>
      <c r="AN70" s="336">
        <v>13</v>
      </c>
      <c r="AO70" s="336">
        <v>2</v>
      </c>
      <c r="AP70" s="336">
        <v>0</v>
      </c>
      <c r="AQ70" s="336">
        <v>0</v>
      </c>
      <c r="AR70" s="336">
        <v>977</v>
      </c>
      <c r="AS70" s="337">
        <v>611</v>
      </c>
    </row>
    <row r="71" spans="34:45" ht="15.75" x14ac:dyDescent="0.25">
      <c r="AH71" s="282" t="s">
        <v>276</v>
      </c>
      <c r="AI71" s="283">
        <v>1</v>
      </c>
      <c r="AJ71" s="300">
        <v>399</v>
      </c>
      <c r="AK71" s="300">
        <v>256</v>
      </c>
      <c r="AL71" s="300">
        <v>7</v>
      </c>
      <c r="AM71" s="300">
        <v>7</v>
      </c>
      <c r="AN71" s="300">
        <v>166</v>
      </c>
      <c r="AO71" s="300">
        <v>95</v>
      </c>
      <c r="AP71" s="300">
        <v>0</v>
      </c>
      <c r="AQ71" s="300">
        <v>0</v>
      </c>
      <c r="AR71" s="316">
        <v>572</v>
      </c>
      <c r="AS71" s="317">
        <v>358</v>
      </c>
    </row>
    <row r="72" spans="34:45" ht="15.75" x14ac:dyDescent="0.25">
      <c r="AH72" s="282"/>
      <c r="AI72" s="283">
        <v>2</v>
      </c>
      <c r="AJ72" s="300">
        <v>219</v>
      </c>
      <c r="AK72" s="300">
        <v>126</v>
      </c>
      <c r="AL72" s="300">
        <v>2</v>
      </c>
      <c r="AM72" s="300">
        <v>0</v>
      </c>
      <c r="AN72" s="300">
        <v>49</v>
      </c>
      <c r="AO72" s="300">
        <v>34</v>
      </c>
      <c r="AP72" s="300">
        <v>0</v>
      </c>
      <c r="AQ72" s="300">
        <v>0</v>
      </c>
      <c r="AR72" s="316">
        <v>270</v>
      </c>
      <c r="AS72" s="317">
        <v>160</v>
      </c>
    </row>
    <row r="73" spans="34:45" ht="15.75" x14ac:dyDescent="0.25">
      <c r="AH73" s="282"/>
      <c r="AI73" s="283" t="s">
        <v>1</v>
      </c>
      <c r="AJ73" s="300">
        <v>0</v>
      </c>
      <c r="AK73" s="300">
        <v>0</v>
      </c>
      <c r="AL73" s="300">
        <v>0</v>
      </c>
      <c r="AM73" s="300">
        <v>0</v>
      </c>
      <c r="AN73" s="300">
        <v>0</v>
      </c>
      <c r="AO73" s="300">
        <v>0</v>
      </c>
      <c r="AP73" s="300">
        <v>0</v>
      </c>
      <c r="AQ73" s="300">
        <v>0</v>
      </c>
      <c r="AR73" s="316">
        <v>0</v>
      </c>
      <c r="AS73" s="317">
        <v>0</v>
      </c>
    </row>
    <row r="74" spans="34:45" ht="15.75" x14ac:dyDescent="0.25">
      <c r="AH74" s="282"/>
      <c r="AI74" s="283">
        <v>3</v>
      </c>
      <c r="AJ74" s="300">
        <v>22</v>
      </c>
      <c r="AK74" s="300">
        <v>14</v>
      </c>
      <c r="AL74" s="300">
        <v>0</v>
      </c>
      <c r="AM74" s="300">
        <v>0</v>
      </c>
      <c r="AN74" s="300">
        <v>28</v>
      </c>
      <c r="AO74" s="300">
        <v>15</v>
      </c>
      <c r="AP74" s="300">
        <v>0</v>
      </c>
      <c r="AQ74" s="300">
        <v>0</v>
      </c>
      <c r="AR74" s="316">
        <v>50</v>
      </c>
      <c r="AS74" s="317">
        <v>29</v>
      </c>
    </row>
    <row r="75" spans="34:45" ht="15.75" x14ac:dyDescent="0.25">
      <c r="AH75" s="665" t="s">
        <v>265</v>
      </c>
      <c r="AI75" s="666"/>
      <c r="AJ75" s="336">
        <v>640</v>
      </c>
      <c r="AK75" s="336">
        <v>396</v>
      </c>
      <c r="AL75" s="336">
        <v>9</v>
      </c>
      <c r="AM75" s="336">
        <v>7</v>
      </c>
      <c r="AN75" s="336">
        <v>243</v>
      </c>
      <c r="AO75" s="336">
        <v>144</v>
      </c>
      <c r="AP75" s="336">
        <v>0</v>
      </c>
      <c r="AQ75" s="336">
        <v>0</v>
      </c>
      <c r="AR75" s="336">
        <v>892</v>
      </c>
      <c r="AS75" s="337">
        <v>547</v>
      </c>
    </row>
    <row r="76" spans="34:45" ht="15.75" x14ac:dyDescent="0.25">
      <c r="AH76" s="282" t="s">
        <v>10</v>
      </c>
      <c r="AI76" s="283">
        <v>1</v>
      </c>
      <c r="AJ76" s="300">
        <v>314</v>
      </c>
      <c r="AK76" s="300">
        <v>229</v>
      </c>
      <c r="AL76" s="300">
        <v>69</v>
      </c>
      <c r="AM76" s="300">
        <v>51</v>
      </c>
      <c r="AN76" s="300">
        <v>56</v>
      </c>
      <c r="AO76" s="300">
        <v>43</v>
      </c>
      <c r="AP76" s="300">
        <v>0</v>
      </c>
      <c r="AQ76" s="300">
        <v>0</v>
      </c>
      <c r="AR76" s="316">
        <v>439</v>
      </c>
      <c r="AS76" s="317">
        <v>323</v>
      </c>
    </row>
    <row r="77" spans="34:45" ht="15.75" x14ac:dyDescent="0.25">
      <c r="AH77" s="282"/>
      <c r="AI77" s="283">
        <v>2</v>
      </c>
      <c r="AJ77" s="300">
        <v>141</v>
      </c>
      <c r="AK77" s="300">
        <v>110</v>
      </c>
      <c r="AL77" s="300">
        <v>5</v>
      </c>
      <c r="AM77" s="300">
        <v>3</v>
      </c>
      <c r="AN77" s="300">
        <v>32</v>
      </c>
      <c r="AO77" s="300">
        <v>28</v>
      </c>
      <c r="AP77" s="300">
        <v>0</v>
      </c>
      <c r="AQ77" s="300">
        <v>0</v>
      </c>
      <c r="AR77" s="316">
        <v>178</v>
      </c>
      <c r="AS77" s="317">
        <v>141</v>
      </c>
    </row>
    <row r="78" spans="34:45" ht="15.75" x14ac:dyDescent="0.25">
      <c r="AH78" s="282"/>
      <c r="AI78" s="283" t="s">
        <v>1</v>
      </c>
      <c r="AJ78" s="300">
        <v>0</v>
      </c>
      <c r="AK78" s="300">
        <v>0</v>
      </c>
      <c r="AL78" s="300">
        <v>0</v>
      </c>
      <c r="AM78" s="300">
        <v>0</v>
      </c>
      <c r="AN78" s="300">
        <v>0</v>
      </c>
      <c r="AO78" s="300">
        <v>0</v>
      </c>
      <c r="AP78" s="300">
        <v>0</v>
      </c>
      <c r="AQ78" s="300">
        <v>0</v>
      </c>
      <c r="AR78" s="316">
        <v>0</v>
      </c>
      <c r="AS78" s="317">
        <v>0</v>
      </c>
    </row>
    <row r="79" spans="34:45" ht="15.75" x14ac:dyDescent="0.25">
      <c r="AH79" s="282"/>
      <c r="AI79" s="283">
        <v>3</v>
      </c>
      <c r="AJ79" s="300">
        <v>8</v>
      </c>
      <c r="AK79" s="300">
        <v>6</v>
      </c>
      <c r="AL79" s="300">
        <v>1</v>
      </c>
      <c r="AM79" s="300">
        <v>0</v>
      </c>
      <c r="AN79" s="300">
        <v>6</v>
      </c>
      <c r="AO79" s="300">
        <v>3</v>
      </c>
      <c r="AP79" s="300">
        <v>2</v>
      </c>
      <c r="AQ79" s="300">
        <v>1</v>
      </c>
      <c r="AR79" s="316">
        <v>17</v>
      </c>
      <c r="AS79" s="317">
        <v>10</v>
      </c>
    </row>
    <row r="80" spans="34:45" ht="15.75" x14ac:dyDescent="0.25">
      <c r="AH80" s="665" t="s">
        <v>266</v>
      </c>
      <c r="AI80" s="666"/>
      <c r="AJ80" s="336">
        <v>463</v>
      </c>
      <c r="AK80" s="336">
        <v>345</v>
      </c>
      <c r="AL80" s="336">
        <v>75</v>
      </c>
      <c r="AM80" s="336">
        <v>54</v>
      </c>
      <c r="AN80" s="336">
        <v>94</v>
      </c>
      <c r="AO80" s="336">
        <v>74</v>
      </c>
      <c r="AP80" s="336">
        <v>2</v>
      </c>
      <c r="AQ80" s="336">
        <v>1</v>
      </c>
      <c r="AR80" s="336">
        <v>634</v>
      </c>
      <c r="AS80" s="337">
        <v>474</v>
      </c>
    </row>
    <row r="81" spans="34:45" ht="15.75" x14ac:dyDescent="0.25">
      <c r="AH81" s="282" t="s">
        <v>11</v>
      </c>
      <c r="AI81" s="283">
        <v>1</v>
      </c>
      <c r="AJ81" s="300">
        <v>727</v>
      </c>
      <c r="AK81" s="300">
        <v>562</v>
      </c>
      <c r="AL81" s="300">
        <v>56</v>
      </c>
      <c r="AM81" s="300">
        <v>42</v>
      </c>
      <c r="AN81" s="300">
        <v>36</v>
      </c>
      <c r="AO81" s="300">
        <v>26</v>
      </c>
      <c r="AP81" s="300">
        <v>1</v>
      </c>
      <c r="AQ81" s="300">
        <v>0</v>
      </c>
      <c r="AR81" s="316">
        <v>820</v>
      </c>
      <c r="AS81" s="317">
        <v>630</v>
      </c>
    </row>
    <row r="82" spans="34:45" ht="15.75" x14ac:dyDescent="0.25">
      <c r="AH82" s="282"/>
      <c r="AI82" s="283">
        <v>2</v>
      </c>
      <c r="AJ82" s="300">
        <v>278</v>
      </c>
      <c r="AK82" s="300">
        <v>218</v>
      </c>
      <c r="AL82" s="300">
        <v>25</v>
      </c>
      <c r="AM82" s="300">
        <v>16</v>
      </c>
      <c r="AN82" s="300">
        <v>25</v>
      </c>
      <c r="AO82" s="300">
        <v>18</v>
      </c>
      <c r="AP82" s="300">
        <v>0</v>
      </c>
      <c r="AQ82" s="300">
        <v>0</v>
      </c>
      <c r="AR82" s="316">
        <v>328</v>
      </c>
      <c r="AS82" s="317">
        <v>252</v>
      </c>
    </row>
    <row r="83" spans="34:45" ht="15.75" customHeight="1" x14ac:dyDescent="0.25">
      <c r="AH83" s="282"/>
      <c r="AI83" s="283" t="s">
        <v>1</v>
      </c>
      <c r="AJ83" s="300">
        <v>0</v>
      </c>
      <c r="AK83" s="300">
        <v>0</v>
      </c>
      <c r="AL83" s="300">
        <v>0</v>
      </c>
      <c r="AM83" s="300">
        <v>0</v>
      </c>
      <c r="AN83" s="300">
        <v>0</v>
      </c>
      <c r="AO83" s="300">
        <v>0</v>
      </c>
      <c r="AP83" s="300">
        <v>0</v>
      </c>
      <c r="AQ83" s="300">
        <v>0</v>
      </c>
      <c r="AR83" s="316">
        <v>0</v>
      </c>
      <c r="AS83" s="317">
        <v>0</v>
      </c>
    </row>
    <row r="84" spans="34:45" ht="15.75" x14ac:dyDescent="0.25">
      <c r="AH84" s="282"/>
      <c r="AI84" s="283">
        <v>3</v>
      </c>
      <c r="AJ84" s="300">
        <v>61</v>
      </c>
      <c r="AK84" s="300">
        <v>44</v>
      </c>
      <c r="AL84" s="300">
        <v>0</v>
      </c>
      <c r="AM84" s="300">
        <v>0</v>
      </c>
      <c r="AN84" s="300">
        <v>19</v>
      </c>
      <c r="AO84" s="300">
        <v>14</v>
      </c>
      <c r="AP84" s="300">
        <v>11</v>
      </c>
      <c r="AQ84" s="300">
        <v>7</v>
      </c>
      <c r="AR84" s="316">
        <v>91</v>
      </c>
      <c r="AS84" s="317">
        <v>65</v>
      </c>
    </row>
    <row r="85" spans="34:45" ht="15.75" x14ac:dyDescent="0.25">
      <c r="AH85" s="665" t="s">
        <v>267</v>
      </c>
      <c r="AI85" s="666"/>
      <c r="AJ85" s="336">
        <v>1066</v>
      </c>
      <c r="AK85" s="336">
        <v>824</v>
      </c>
      <c r="AL85" s="336">
        <v>81</v>
      </c>
      <c r="AM85" s="336">
        <v>58</v>
      </c>
      <c r="AN85" s="336">
        <v>80</v>
      </c>
      <c r="AO85" s="336">
        <v>58</v>
      </c>
      <c r="AP85" s="336">
        <v>12</v>
      </c>
      <c r="AQ85" s="336">
        <v>7</v>
      </c>
      <c r="AR85" s="336">
        <v>1239</v>
      </c>
      <c r="AS85" s="337">
        <v>947</v>
      </c>
    </row>
    <row r="86" spans="34:45" ht="15.75" x14ac:dyDescent="0.25">
      <c r="AH86" s="282" t="s">
        <v>37</v>
      </c>
      <c r="AI86" s="283">
        <v>1</v>
      </c>
      <c r="AJ86" s="351">
        <v>77</v>
      </c>
      <c r="AK86" s="351">
        <v>15</v>
      </c>
      <c r="AL86" s="351">
        <v>13</v>
      </c>
      <c r="AM86" s="351">
        <v>5</v>
      </c>
      <c r="AN86" s="351">
        <v>0</v>
      </c>
      <c r="AO86" s="351">
        <v>0</v>
      </c>
      <c r="AP86" s="351">
        <v>0</v>
      </c>
      <c r="AQ86" s="283">
        <v>0</v>
      </c>
      <c r="AR86" s="316">
        <v>90</v>
      </c>
      <c r="AS86" s="317">
        <v>20</v>
      </c>
    </row>
    <row r="87" spans="34:45" ht="15.75" x14ac:dyDescent="0.25">
      <c r="AH87" s="282"/>
      <c r="AI87" s="283">
        <v>2</v>
      </c>
      <c r="AJ87" s="300">
        <v>0</v>
      </c>
      <c r="AK87" s="300">
        <v>0</v>
      </c>
      <c r="AL87" s="300">
        <v>0</v>
      </c>
      <c r="AM87" s="300">
        <v>0</v>
      </c>
      <c r="AN87" s="300">
        <v>0</v>
      </c>
      <c r="AO87" s="300">
        <v>0</v>
      </c>
      <c r="AP87" s="300">
        <v>0</v>
      </c>
      <c r="AQ87" s="300">
        <v>0</v>
      </c>
      <c r="AR87" s="316">
        <v>0</v>
      </c>
      <c r="AS87" s="317">
        <v>0</v>
      </c>
    </row>
    <row r="88" spans="34:45" ht="15.75" x14ac:dyDescent="0.25">
      <c r="AH88" s="282"/>
      <c r="AI88" s="283" t="s">
        <v>1</v>
      </c>
      <c r="AJ88" s="300">
        <v>0</v>
      </c>
      <c r="AK88" s="300">
        <v>0</v>
      </c>
      <c r="AL88" s="300">
        <v>0</v>
      </c>
      <c r="AM88" s="300">
        <v>0</v>
      </c>
      <c r="AN88" s="300">
        <v>0</v>
      </c>
      <c r="AO88" s="300">
        <v>0</v>
      </c>
      <c r="AP88" s="300">
        <v>0</v>
      </c>
      <c r="AQ88" s="300">
        <v>0</v>
      </c>
      <c r="AR88" s="316">
        <v>0</v>
      </c>
      <c r="AS88" s="317">
        <v>0</v>
      </c>
    </row>
    <row r="89" spans="34:45" ht="15.75" x14ac:dyDescent="0.25">
      <c r="AH89" s="282"/>
      <c r="AI89" s="283">
        <v>3</v>
      </c>
      <c r="AJ89" s="300">
        <v>0</v>
      </c>
      <c r="AK89" s="300">
        <v>0</v>
      </c>
      <c r="AL89" s="300">
        <v>0</v>
      </c>
      <c r="AM89" s="300">
        <v>0</v>
      </c>
      <c r="AN89" s="300">
        <v>0</v>
      </c>
      <c r="AO89" s="300">
        <v>0</v>
      </c>
      <c r="AP89" s="300">
        <v>0</v>
      </c>
      <c r="AQ89" s="300">
        <v>0</v>
      </c>
      <c r="AR89" s="316">
        <v>0</v>
      </c>
      <c r="AS89" s="317">
        <v>0</v>
      </c>
    </row>
    <row r="90" spans="34:45" ht="16.5" thickBot="1" x14ac:dyDescent="0.3">
      <c r="AH90" s="660" t="s">
        <v>37</v>
      </c>
      <c r="AI90" s="661"/>
      <c r="AJ90" s="313">
        <v>77</v>
      </c>
      <c r="AK90" s="313">
        <v>15</v>
      </c>
      <c r="AL90" s="313">
        <v>13</v>
      </c>
      <c r="AM90" s="313">
        <v>5</v>
      </c>
      <c r="AN90" s="313">
        <v>0</v>
      </c>
      <c r="AO90" s="313">
        <v>0</v>
      </c>
      <c r="AP90" s="313">
        <v>0</v>
      </c>
      <c r="AQ90" s="313">
        <v>0</v>
      </c>
      <c r="AR90" s="313">
        <v>90</v>
      </c>
      <c r="AS90" s="322">
        <v>20</v>
      </c>
    </row>
    <row r="91" spans="34:45" ht="15.75" customHeight="1" x14ac:dyDescent="0.25">
      <c r="AH91" s="662" t="s">
        <v>270</v>
      </c>
      <c r="AI91" s="314">
        <v>1</v>
      </c>
      <c r="AJ91" s="314">
        <v>2120</v>
      </c>
      <c r="AK91" s="314">
        <v>1484</v>
      </c>
      <c r="AL91" s="314">
        <v>177</v>
      </c>
      <c r="AM91" s="314">
        <v>120</v>
      </c>
      <c r="AN91" s="314">
        <v>266</v>
      </c>
      <c r="AO91" s="314">
        <v>164</v>
      </c>
      <c r="AP91" s="314">
        <v>1</v>
      </c>
      <c r="AQ91" s="314">
        <v>0</v>
      </c>
      <c r="AR91" s="314">
        <v>2564</v>
      </c>
      <c r="AS91" s="315">
        <v>1768</v>
      </c>
    </row>
    <row r="92" spans="34:45" ht="15.75" x14ac:dyDescent="0.25">
      <c r="AH92" s="663"/>
      <c r="AI92" s="316">
        <v>2</v>
      </c>
      <c r="AJ92" s="316">
        <v>929</v>
      </c>
      <c r="AK92" s="316">
        <v>653</v>
      </c>
      <c r="AL92" s="316">
        <v>57</v>
      </c>
      <c r="AM92" s="316">
        <v>31</v>
      </c>
      <c r="AN92" s="316">
        <v>106</v>
      </c>
      <c r="AO92" s="316">
        <v>80</v>
      </c>
      <c r="AP92" s="316">
        <v>0</v>
      </c>
      <c r="AQ92" s="316">
        <v>0</v>
      </c>
      <c r="AR92" s="316">
        <v>1092</v>
      </c>
      <c r="AS92" s="317">
        <v>764</v>
      </c>
    </row>
    <row r="93" spans="34:45" ht="15.75" x14ac:dyDescent="0.25">
      <c r="AH93" s="663"/>
      <c r="AI93" s="316" t="s">
        <v>1</v>
      </c>
      <c r="AJ93" s="316">
        <v>1508</v>
      </c>
      <c r="AK93" s="316">
        <v>1048</v>
      </c>
      <c r="AL93" s="316">
        <v>1350</v>
      </c>
      <c r="AM93" s="316">
        <v>679</v>
      </c>
      <c r="AN93" s="316">
        <v>0</v>
      </c>
      <c r="AO93" s="316">
        <v>0</v>
      </c>
      <c r="AP93" s="316">
        <v>0</v>
      </c>
      <c r="AQ93" s="316">
        <v>0</v>
      </c>
      <c r="AR93" s="316">
        <v>2858</v>
      </c>
      <c r="AS93" s="317">
        <v>1727</v>
      </c>
    </row>
    <row r="94" spans="34:45" ht="16.5" thickBot="1" x14ac:dyDescent="0.3">
      <c r="AH94" s="664"/>
      <c r="AI94" s="318">
        <v>3</v>
      </c>
      <c r="AJ94" s="318">
        <v>309</v>
      </c>
      <c r="AK94" s="318">
        <v>199</v>
      </c>
      <c r="AL94" s="318">
        <v>29</v>
      </c>
      <c r="AM94" s="318">
        <v>15</v>
      </c>
      <c r="AN94" s="318">
        <v>190</v>
      </c>
      <c r="AO94" s="318">
        <v>109</v>
      </c>
      <c r="AP94" s="318">
        <v>25</v>
      </c>
      <c r="AQ94" s="318">
        <v>14</v>
      </c>
      <c r="AR94" s="318">
        <v>553</v>
      </c>
      <c r="AS94" s="319">
        <v>337</v>
      </c>
    </row>
    <row r="95" spans="34:45" ht="16.5" thickBot="1" x14ac:dyDescent="0.3">
      <c r="AH95" s="674" t="s">
        <v>271</v>
      </c>
      <c r="AI95" s="675"/>
      <c r="AJ95" s="320">
        <v>4866</v>
      </c>
      <c r="AK95" s="320">
        <v>3384</v>
      </c>
      <c r="AL95" s="320">
        <v>1613</v>
      </c>
      <c r="AM95" s="320">
        <v>845</v>
      </c>
      <c r="AN95" s="320">
        <v>562</v>
      </c>
      <c r="AO95" s="320">
        <v>353</v>
      </c>
      <c r="AP95" s="320">
        <v>26</v>
      </c>
      <c r="AQ95" s="320">
        <v>14</v>
      </c>
      <c r="AR95" s="320">
        <v>7067</v>
      </c>
      <c r="AS95" s="321">
        <v>4596</v>
      </c>
    </row>
    <row r="96" spans="34:45" x14ac:dyDescent="0.25"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34:45" x14ac:dyDescent="0.25"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34:45" ht="19.5" thickBot="1" x14ac:dyDescent="0.35">
      <c r="AH98" s="673" t="s">
        <v>277</v>
      </c>
      <c r="AI98" s="673"/>
      <c r="AJ98" s="673"/>
      <c r="AK98" s="673"/>
      <c r="AL98" s="673"/>
      <c r="AM98" s="673"/>
      <c r="AN98" s="673"/>
      <c r="AO98" s="673"/>
      <c r="AP98" s="673"/>
      <c r="AQ98" s="673"/>
      <c r="AR98" s="673"/>
      <c r="AS98" s="673"/>
    </row>
    <row r="99" spans="34:45" ht="15" customHeight="1" x14ac:dyDescent="0.25">
      <c r="AH99" s="638" t="s">
        <v>278</v>
      </c>
      <c r="AI99" s="654" t="s">
        <v>260</v>
      </c>
      <c r="AJ99" s="643" t="s">
        <v>0</v>
      </c>
      <c r="AK99" s="644"/>
      <c r="AL99" s="644"/>
      <c r="AM99" s="645"/>
      <c r="AN99" s="643" t="s">
        <v>261</v>
      </c>
      <c r="AO99" s="644"/>
      <c r="AP99" s="644"/>
      <c r="AQ99" s="645"/>
      <c r="AR99" s="643" t="s">
        <v>2</v>
      </c>
      <c r="AS99" s="645"/>
    </row>
    <row r="100" spans="34:45" ht="15.75" thickBot="1" x14ac:dyDescent="0.3">
      <c r="AH100" s="639"/>
      <c r="AI100" s="655"/>
      <c r="AJ100" s="310" t="s">
        <v>262</v>
      </c>
      <c r="AK100" s="310" t="s">
        <v>18</v>
      </c>
      <c r="AL100" s="326" t="s">
        <v>257</v>
      </c>
      <c r="AM100" s="326" t="s">
        <v>18</v>
      </c>
      <c r="AN100" s="310" t="s">
        <v>262</v>
      </c>
      <c r="AO100" s="310" t="s">
        <v>18</v>
      </c>
      <c r="AP100" s="310" t="s">
        <v>257</v>
      </c>
      <c r="AQ100" s="310" t="s">
        <v>18</v>
      </c>
      <c r="AR100" s="310" t="s">
        <v>40</v>
      </c>
      <c r="AS100" s="311" t="s">
        <v>18</v>
      </c>
    </row>
    <row r="101" spans="34:45" x14ac:dyDescent="0.25">
      <c r="AH101" s="302" t="s">
        <v>279</v>
      </c>
      <c r="AI101" s="284">
        <v>1</v>
      </c>
      <c r="AJ101" s="287">
        <v>123</v>
      </c>
      <c r="AK101" s="287">
        <v>111</v>
      </c>
      <c r="AL101" s="287">
        <v>2</v>
      </c>
      <c r="AM101" s="287">
        <v>2</v>
      </c>
      <c r="AN101" s="287">
        <v>0</v>
      </c>
      <c r="AO101" s="287">
        <v>0</v>
      </c>
      <c r="AP101" s="287">
        <v>0</v>
      </c>
      <c r="AQ101" s="287">
        <v>0</v>
      </c>
      <c r="AR101" s="328">
        <v>125</v>
      </c>
      <c r="AS101" s="303">
        <v>113</v>
      </c>
    </row>
    <row r="102" spans="34:45" x14ac:dyDescent="0.25">
      <c r="AH102" s="304"/>
      <c r="AI102" s="285">
        <v>2</v>
      </c>
      <c r="AJ102" s="287">
        <v>47</v>
      </c>
      <c r="AK102" s="287">
        <v>40</v>
      </c>
      <c r="AL102" s="287">
        <v>1</v>
      </c>
      <c r="AM102" s="287">
        <v>1</v>
      </c>
      <c r="AN102" s="287">
        <v>0</v>
      </c>
      <c r="AO102" s="287">
        <v>0</v>
      </c>
      <c r="AP102" s="287">
        <v>0</v>
      </c>
      <c r="AQ102" s="287">
        <v>0</v>
      </c>
      <c r="AR102" s="329">
        <v>48</v>
      </c>
      <c r="AS102" s="305">
        <v>41</v>
      </c>
    </row>
    <row r="103" spans="34:45" x14ac:dyDescent="0.25">
      <c r="AH103" s="304"/>
      <c r="AI103" s="285" t="s">
        <v>1</v>
      </c>
      <c r="AJ103" s="306">
        <v>1618</v>
      </c>
      <c r="AK103" s="306">
        <v>1150</v>
      </c>
      <c r="AL103" s="306">
        <v>1265</v>
      </c>
      <c r="AM103" s="287">
        <v>648</v>
      </c>
      <c r="AN103" s="287">
        <v>0</v>
      </c>
      <c r="AO103" s="287">
        <v>0</v>
      </c>
      <c r="AP103" s="287">
        <v>0</v>
      </c>
      <c r="AQ103" s="287">
        <v>0</v>
      </c>
      <c r="AR103" s="329">
        <v>2883</v>
      </c>
      <c r="AS103" s="305">
        <v>1798</v>
      </c>
    </row>
    <row r="104" spans="34:45" x14ac:dyDescent="0.25">
      <c r="AH104" s="304"/>
      <c r="AI104" s="285">
        <v>3</v>
      </c>
      <c r="AJ104" s="287">
        <v>66</v>
      </c>
      <c r="AK104" s="287">
        <v>44</v>
      </c>
      <c r="AL104" s="287">
        <v>9</v>
      </c>
      <c r="AM104" s="287">
        <v>6</v>
      </c>
      <c r="AN104" s="287">
        <v>109</v>
      </c>
      <c r="AO104" s="287">
        <v>55</v>
      </c>
      <c r="AP104" s="287">
        <v>7</v>
      </c>
      <c r="AQ104" s="287">
        <v>4</v>
      </c>
      <c r="AR104" s="329">
        <v>191</v>
      </c>
      <c r="AS104" s="305">
        <v>109</v>
      </c>
    </row>
    <row r="105" spans="34:45" x14ac:dyDescent="0.25">
      <c r="AH105" s="658" t="s">
        <v>280</v>
      </c>
      <c r="AI105" s="659"/>
      <c r="AJ105" s="329">
        <v>1854</v>
      </c>
      <c r="AK105" s="329">
        <v>1345</v>
      </c>
      <c r="AL105" s="329">
        <v>1277</v>
      </c>
      <c r="AM105" s="329">
        <v>657</v>
      </c>
      <c r="AN105" s="329">
        <v>109</v>
      </c>
      <c r="AO105" s="329">
        <v>55</v>
      </c>
      <c r="AP105" s="329">
        <v>7</v>
      </c>
      <c r="AQ105" s="329">
        <v>4</v>
      </c>
      <c r="AR105" s="329">
        <v>3247</v>
      </c>
      <c r="AS105" s="305">
        <v>2061</v>
      </c>
    </row>
    <row r="106" spans="34:45" x14ac:dyDescent="0.25">
      <c r="AH106" s="304" t="s">
        <v>281</v>
      </c>
      <c r="AI106" s="285">
        <v>1</v>
      </c>
      <c r="AJ106" s="287">
        <v>449</v>
      </c>
      <c r="AK106" s="287">
        <v>298</v>
      </c>
      <c r="AL106" s="287">
        <v>36</v>
      </c>
      <c r="AM106" s="287">
        <v>23</v>
      </c>
      <c r="AN106" s="287">
        <v>2</v>
      </c>
      <c r="AO106" s="287">
        <v>0</v>
      </c>
      <c r="AP106" s="287">
        <v>0</v>
      </c>
      <c r="AQ106" s="287">
        <v>0</v>
      </c>
      <c r="AR106" s="329">
        <v>487</v>
      </c>
      <c r="AS106" s="305">
        <v>321</v>
      </c>
    </row>
    <row r="107" spans="34:45" x14ac:dyDescent="0.25">
      <c r="AH107" s="304"/>
      <c r="AI107" s="285">
        <v>2</v>
      </c>
      <c r="AJ107" s="287">
        <v>246</v>
      </c>
      <c r="AK107" s="287">
        <v>168</v>
      </c>
      <c r="AL107" s="287">
        <v>10</v>
      </c>
      <c r="AM107" s="287">
        <v>6</v>
      </c>
      <c r="AN107" s="287">
        <v>0</v>
      </c>
      <c r="AO107" s="287">
        <v>0</v>
      </c>
      <c r="AP107" s="287">
        <v>0</v>
      </c>
      <c r="AQ107" s="287">
        <v>0</v>
      </c>
      <c r="AR107" s="329">
        <v>256</v>
      </c>
      <c r="AS107" s="305">
        <v>174</v>
      </c>
    </row>
    <row r="108" spans="34:45" x14ac:dyDescent="0.25">
      <c r="AH108" s="304"/>
      <c r="AI108" s="285" t="s">
        <v>1</v>
      </c>
      <c r="AJ108" s="285">
        <v>0</v>
      </c>
      <c r="AK108" s="285">
        <v>0</v>
      </c>
      <c r="AL108" s="287">
        <v>0</v>
      </c>
      <c r="AM108" s="287">
        <v>0</v>
      </c>
      <c r="AN108" s="285">
        <v>0</v>
      </c>
      <c r="AO108" s="285">
        <v>0</v>
      </c>
      <c r="AP108" s="285">
        <v>0</v>
      </c>
      <c r="AQ108" s="285">
        <v>0</v>
      </c>
      <c r="AR108" s="329">
        <v>0</v>
      </c>
      <c r="AS108" s="305">
        <v>0</v>
      </c>
    </row>
    <row r="109" spans="34:45" x14ac:dyDescent="0.25">
      <c r="AH109" s="304"/>
      <c r="AI109" s="285">
        <v>3</v>
      </c>
      <c r="AJ109" s="285">
        <v>145</v>
      </c>
      <c r="AK109" s="285">
        <v>86</v>
      </c>
      <c r="AL109" s="287">
        <v>31</v>
      </c>
      <c r="AM109" s="287">
        <v>15</v>
      </c>
      <c r="AN109" s="285">
        <v>2</v>
      </c>
      <c r="AO109" s="285">
        <v>0</v>
      </c>
      <c r="AP109" s="285">
        <v>0</v>
      </c>
      <c r="AQ109" s="285">
        <v>0</v>
      </c>
      <c r="AR109" s="329">
        <v>178</v>
      </c>
      <c r="AS109" s="305">
        <v>101</v>
      </c>
    </row>
    <row r="110" spans="34:45" x14ac:dyDescent="0.25">
      <c r="AH110" s="658" t="s">
        <v>282</v>
      </c>
      <c r="AI110" s="659"/>
      <c r="AJ110" s="329">
        <v>840</v>
      </c>
      <c r="AK110" s="329">
        <v>552</v>
      </c>
      <c r="AL110" s="329">
        <v>77</v>
      </c>
      <c r="AM110" s="329">
        <v>44</v>
      </c>
      <c r="AN110" s="329">
        <v>4</v>
      </c>
      <c r="AO110" s="329">
        <v>0</v>
      </c>
      <c r="AP110" s="329">
        <v>0</v>
      </c>
      <c r="AQ110" s="329">
        <v>0</v>
      </c>
      <c r="AR110" s="329">
        <v>921</v>
      </c>
      <c r="AS110" s="305">
        <v>596</v>
      </c>
    </row>
    <row r="111" spans="34:45" x14ac:dyDescent="0.25">
      <c r="AH111" s="304" t="s">
        <v>283</v>
      </c>
      <c r="AI111" s="285">
        <v>1</v>
      </c>
      <c r="AJ111" s="287">
        <v>472</v>
      </c>
      <c r="AK111" s="287">
        <v>300</v>
      </c>
      <c r="AL111" s="287">
        <v>11</v>
      </c>
      <c r="AM111" s="287">
        <v>6</v>
      </c>
      <c r="AN111" s="287">
        <v>195</v>
      </c>
      <c r="AO111" s="287">
        <v>111</v>
      </c>
      <c r="AP111" s="287">
        <v>1</v>
      </c>
      <c r="AQ111" s="287">
        <v>1</v>
      </c>
      <c r="AR111" s="329">
        <v>679</v>
      </c>
      <c r="AS111" s="305">
        <v>418</v>
      </c>
    </row>
    <row r="112" spans="34:45" x14ac:dyDescent="0.25">
      <c r="AH112" s="304"/>
      <c r="AI112" s="285">
        <v>2</v>
      </c>
      <c r="AJ112" s="287">
        <v>204</v>
      </c>
      <c r="AK112" s="287">
        <v>138</v>
      </c>
      <c r="AL112" s="287">
        <v>1</v>
      </c>
      <c r="AM112" s="287">
        <v>0</v>
      </c>
      <c r="AN112" s="287">
        <v>65</v>
      </c>
      <c r="AO112" s="287">
        <v>38</v>
      </c>
      <c r="AP112" s="287">
        <v>1</v>
      </c>
      <c r="AQ112" s="287">
        <v>1</v>
      </c>
      <c r="AR112" s="329">
        <v>271</v>
      </c>
      <c r="AS112" s="305">
        <v>177</v>
      </c>
    </row>
    <row r="113" spans="34:45" x14ac:dyDescent="0.25">
      <c r="AH113" s="304"/>
      <c r="AI113" s="285" t="s">
        <v>1</v>
      </c>
      <c r="AJ113" s="285">
        <v>0</v>
      </c>
      <c r="AK113" s="285">
        <v>0</v>
      </c>
      <c r="AL113" s="287">
        <v>0</v>
      </c>
      <c r="AM113" s="287">
        <v>0</v>
      </c>
      <c r="AN113" s="285">
        <v>0</v>
      </c>
      <c r="AO113" s="285">
        <v>0</v>
      </c>
      <c r="AP113" s="285">
        <v>0</v>
      </c>
      <c r="AQ113" s="285">
        <v>0</v>
      </c>
      <c r="AR113" s="329">
        <v>0</v>
      </c>
      <c r="AS113" s="305">
        <v>0</v>
      </c>
    </row>
    <row r="114" spans="34:45" x14ac:dyDescent="0.25">
      <c r="AH114" s="304"/>
      <c r="AI114" s="285">
        <v>3</v>
      </c>
      <c r="AJ114" s="285">
        <v>28</v>
      </c>
      <c r="AK114" s="285">
        <v>16</v>
      </c>
      <c r="AL114" s="287">
        <v>0</v>
      </c>
      <c r="AM114" s="287">
        <v>0</v>
      </c>
      <c r="AN114" s="285">
        <v>26</v>
      </c>
      <c r="AO114" s="285">
        <v>12</v>
      </c>
      <c r="AP114" s="285">
        <v>0</v>
      </c>
      <c r="AQ114" s="285">
        <v>0</v>
      </c>
      <c r="AR114" s="329">
        <v>54</v>
      </c>
      <c r="AS114" s="305">
        <v>28</v>
      </c>
    </row>
    <row r="115" spans="34:45" x14ac:dyDescent="0.25">
      <c r="AH115" s="658" t="s">
        <v>284</v>
      </c>
      <c r="AI115" s="659"/>
      <c r="AJ115" s="329">
        <v>704</v>
      </c>
      <c r="AK115" s="329">
        <v>454</v>
      </c>
      <c r="AL115" s="329">
        <v>12</v>
      </c>
      <c r="AM115" s="329">
        <v>6</v>
      </c>
      <c r="AN115" s="329">
        <v>286</v>
      </c>
      <c r="AO115" s="329">
        <v>161</v>
      </c>
      <c r="AP115" s="329">
        <v>2</v>
      </c>
      <c r="AQ115" s="329">
        <v>2</v>
      </c>
      <c r="AR115" s="329">
        <v>1004</v>
      </c>
      <c r="AS115" s="305">
        <v>623</v>
      </c>
    </row>
    <row r="116" spans="34:45" x14ac:dyDescent="0.25">
      <c r="AH116" s="304" t="s">
        <v>285</v>
      </c>
      <c r="AI116" s="285">
        <v>1</v>
      </c>
      <c r="AJ116" s="287">
        <v>286</v>
      </c>
      <c r="AK116" s="287">
        <v>197</v>
      </c>
      <c r="AL116" s="287">
        <v>100</v>
      </c>
      <c r="AM116" s="287">
        <v>67</v>
      </c>
      <c r="AN116" s="287">
        <v>62</v>
      </c>
      <c r="AO116" s="287">
        <v>44</v>
      </c>
      <c r="AP116" s="287">
        <v>1</v>
      </c>
      <c r="AQ116" s="287">
        <v>1</v>
      </c>
      <c r="AR116" s="329">
        <v>449</v>
      </c>
      <c r="AS116" s="305">
        <v>309</v>
      </c>
    </row>
    <row r="117" spans="34:45" x14ac:dyDescent="0.25">
      <c r="AH117" s="304"/>
      <c r="AI117" s="285">
        <v>2</v>
      </c>
      <c r="AJ117" s="287">
        <v>132</v>
      </c>
      <c r="AK117" s="287">
        <v>108</v>
      </c>
      <c r="AL117" s="287">
        <v>8</v>
      </c>
      <c r="AM117" s="287">
        <v>4</v>
      </c>
      <c r="AN117" s="287">
        <v>26</v>
      </c>
      <c r="AO117" s="287">
        <v>19</v>
      </c>
      <c r="AP117" s="287">
        <v>0</v>
      </c>
      <c r="AQ117" s="287">
        <v>0</v>
      </c>
      <c r="AR117" s="329">
        <v>166</v>
      </c>
      <c r="AS117" s="305">
        <v>131</v>
      </c>
    </row>
    <row r="118" spans="34:45" x14ac:dyDescent="0.25">
      <c r="AH118" s="304"/>
      <c r="AI118" s="285" t="s">
        <v>1</v>
      </c>
      <c r="AJ118" s="285">
        <v>0</v>
      </c>
      <c r="AK118" s="285">
        <v>0</v>
      </c>
      <c r="AL118" s="287">
        <v>0</v>
      </c>
      <c r="AM118" s="287">
        <v>0</v>
      </c>
      <c r="AN118" s="285">
        <v>0</v>
      </c>
      <c r="AO118" s="285">
        <v>0</v>
      </c>
      <c r="AP118" s="285">
        <v>0</v>
      </c>
      <c r="AQ118" s="285">
        <v>0</v>
      </c>
      <c r="AR118" s="329">
        <v>0</v>
      </c>
      <c r="AS118" s="305">
        <v>0</v>
      </c>
    </row>
    <row r="119" spans="34:45" x14ac:dyDescent="0.25">
      <c r="AH119" s="304"/>
      <c r="AI119" s="285">
        <v>3</v>
      </c>
      <c r="AJ119" s="285">
        <v>8</v>
      </c>
      <c r="AK119" s="285">
        <v>5</v>
      </c>
      <c r="AL119" s="287">
        <v>1</v>
      </c>
      <c r="AM119" s="287">
        <v>0</v>
      </c>
      <c r="AN119" s="285">
        <v>7</v>
      </c>
      <c r="AO119" s="285">
        <v>3</v>
      </c>
      <c r="AP119" s="285">
        <v>0</v>
      </c>
      <c r="AQ119" s="285">
        <v>0</v>
      </c>
      <c r="AR119" s="329">
        <v>16</v>
      </c>
      <c r="AS119" s="305">
        <v>8</v>
      </c>
    </row>
    <row r="120" spans="34:45" x14ac:dyDescent="0.25">
      <c r="AH120" s="658" t="s">
        <v>286</v>
      </c>
      <c r="AI120" s="659"/>
      <c r="AJ120" s="329">
        <v>426</v>
      </c>
      <c r="AK120" s="329">
        <v>310</v>
      </c>
      <c r="AL120" s="329">
        <v>109</v>
      </c>
      <c r="AM120" s="329">
        <v>71</v>
      </c>
      <c r="AN120" s="329">
        <v>95</v>
      </c>
      <c r="AO120" s="329">
        <v>66</v>
      </c>
      <c r="AP120" s="329">
        <v>1</v>
      </c>
      <c r="AQ120" s="329">
        <v>1</v>
      </c>
      <c r="AR120" s="329">
        <v>631</v>
      </c>
      <c r="AS120" s="305">
        <v>448</v>
      </c>
    </row>
    <row r="121" spans="34:45" x14ac:dyDescent="0.25">
      <c r="AH121" s="304" t="s">
        <v>287</v>
      </c>
      <c r="AI121" s="285">
        <v>1</v>
      </c>
      <c r="AJ121" s="287">
        <v>880</v>
      </c>
      <c r="AK121" s="287">
        <v>684</v>
      </c>
      <c r="AL121" s="287">
        <v>71</v>
      </c>
      <c r="AM121" s="287">
        <v>54</v>
      </c>
      <c r="AN121" s="287">
        <v>36</v>
      </c>
      <c r="AO121" s="287">
        <v>26</v>
      </c>
      <c r="AP121" s="287">
        <v>1</v>
      </c>
      <c r="AQ121" s="287">
        <v>0</v>
      </c>
      <c r="AR121" s="329">
        <v>988</v>
      </c>
      <c r="AS121" s="305">
        <v>764</v>
      </c>
    </row>
    <row r="122" spans="34:45" x14ac:dyDescent="0.25">
      <c r="AH122" s="304"/>
      <c r="AI122" s="285">
        <v>2</v>
      </c>
      <c r="AJ122" s="287">
        <v>247</v>
      </c>
      <c r="AK122" s="287">
        <v>194</v>
      </c>
      <c r="AL122" s="287">
        <v>27</v>
      </c>
      <c r="AM122" s="287">
        <v>21</v>
      </c>
      <c r="AN122" s="287">
        <v>17</v>
      </c>
      <c r="AO122" s="287">
        <v>12</v>
      </c>
      <c r="AP122" s="287">
        <v>0</v>
      </c>
      <c r="AQ122" s="287">
        <v>0</v>
      </c>
      <c r="AR122" s="329">
        <v>291</v>
      </c>
      <c r="AS122" s="305">
        <v>227</v>
      </c>
    </row>
    <row r="123" spans="34:45" x14ac:dyDescent="0.25">
      <c r="AH123" s="304"/>
      <c r="AI123" s="285" t="s">
        <v>1</v>
      </c>
      <c r="AJ123" s="285">
        <v>0</v>
      </c>
      <c r="AK123" s="285">
        <v>0</v>
      </c>
      <c r="AL123" s="287">
        <v>0</v>
      </c>
      <c r="AM123" s="287">
        <v>0</v>
      </c>
      <c r="AN123" s="285">
        <v>0</v>
      </c>
      <c r="AO123" s="285">
        <v>0</v>
      </c>
      <c r="AP123" s="285">
        <v>0</v>
      </c>
      <c r="AQ123" s="285">
        <v>0</v>
      </c>
      <c r="AR123" s="329">
        <v>0</v>
      </c>
      <c r="AS123" s="305">
        <v>0</v>
      </c>
    </row>
    <row r="124" spans="34:45" x14ac:dyDescent="0.25">
      <c r="AH124" s="304"/>
      <c r="AI124" s="285">
        <v>3</v>
      </c>
      <c r="AJ124" s="285">
        <v>61</v>
      </c>
      <c r="AK124" s="285">
        <v>47</v>
      </c>
      <c r="AL124" s="287">
        <v>0</v>
      </c>
      <c r="AM124" s="287">
        <v>0</v>
      </c>
      <c r="AN124" s="285">
        <v>22</v>
      </c>
      <c r="AO124" s="285">
        <v>16</v>
      </c>
      <c r="AP124" s="285">
        <v>10</v>
      </c>
      <c r="AQ124" s="285">
        <v>7</v>
      </c>
      <c r="AR124" s="329">
        <v>93</v>
      </c>
      <c r="AS124" s="305">
        <v>70</v>
      </c>
    </row>
    <row r="125" spans="34:45" x14ac:dyDescent="0.25">
      <c r="AH125" s="658" t="s">
        <v>288</v>
      </c>
      <c r="AI125" s="659"/>
      <c r="AJ125" s="329">
        <v>1188</v>
      </c>
      <c r="AK125" s="329">
        <v>925</v>
      </c>
      <c r="AL125" s="329">
        <v>98</v>
      </c>
      <c r="AM125" s="329">
        <v>75</v>
      </c>
      <c r="AN125" s="329">
        <v>75</v>
      </c>
      <c r="AO125" s="329">
        <v>54</v>
      </c>
      <c r="AP125" s="329">
        <v>11</v>
      </c>
      <c r="AQ125" s="329">
        <v>7</v>
      </c>
      <c r="AR125" s="329">
        <v>1372</v>
      </c>
      <c r="AS125" s="305">
        <v>1061</v>
      </c>
    </row>
    <row r="126" spans="34:45" x14ac:dyDescent="0.25">
      <c r="AH126" s="304" t="s">
        <v>289</v>
      </c>
      <c r="AI126" s="285">
        <v>1</v>
      </c>
      <c r="AJ126" s="287">
        <v>69</v>
      </c>
      <c r="AK126" s="287">
        <v>23</v>
      </c>
      <c r="AL126" s="287">
        <v>16</v>
      </c>
      <c r="AM126" s="287">
        <v>3</v>
      </c>
      <c r="AN126" s="287">
        <v>0</v>
      </c>
      <c r="AO126" s="287">
        <v>0</v>
      </c>
      <c r="AP126" s="287">
        <v>0</v>
      </c>
      <c r="AQ126" s="287">
        <v>0</v>
      </c>
      <c r="AR126" s="329">
        <v>85</v>
      </c>
      <c r="AS126" s="305">
        <v>26</v>
      </c>
    </row>
    <row r="127" spans="34:45" x14ac:dyDescent="0.25">
      <c r="AH127" s="304"/>
      <c r="AI127" s="285">
        <v>2</v>
      </c>
      <c r="AJ127" s="285">
        <v>0</v>
      </c>
      <c r="AK127" s="285">
        <v>0</v>
      </c>
      <c r="AL127" s="287">
        <v>0</v>
      </c>
      <c r="AM127" s="287">
        <v>0</v>
      </c>
      <c r="AN127" s="285">
        <v>0</v>
      </c>
      <c r="AO127" s="285">
        <v>0</v>
      </c>
      <c r="AP127" s="285">
        <v>0</v>
      </c>
      <c r="AQ127" s="285">
        <v>0</v>
      </c>
      <c r="AR127" s="329">
        <v>0</v>
      </c>
      <c r="AS127" s="305">
        <v>0</v>
      </c>
    </row>
    <row r="128" spans="34:45" x14ac:dyDescent="0.25">
      <c r="AH128" s="304"/>
      <c r="AI128" s="285" t="s">
        <v>1</v>
      </c>
      <c r="AJ128" s="285">
        <v>0</v>
      </c>
      <c r="AK128" s="285">
        <v>0</v>
      </c>
      <c r="AL128" s="287">
        <v>0</v>
      </c>
      <c r="AM128" s="287">
        <v>0</v>
      </c>
      <c r="AN128" s="285">
        <v>0</v>
      </c>
      <c r="AO128" s="285">
        <v>0</v>
      </c>
      <c r="AP128" s="285">
        <v>0</v>
      </c>
      <c r="AQ128" s="285">
        <v>0</v>
      </c>
      <c r="AR128" s="329">
        <v>0</v>
      </c>
      <c r="AS128" s="305">
        <v>0</v>
      </c>
    </row>
    <row r="129" spans="34:45" x14ac:dyDescent="0.25">
      <c r="AH129" s="304"/>
      <c r="AI129" s="285">
        <v>3</v>
      </c>
      <c r="AJ129" s="285">
        <v>0</v>
      </c>
      <c r="AK129" s="285">
        <v>0</v>
      </c>
      <c r="AL129" s="287">
        <v>0</v>
      </c>
      <c r="AM129" s="287">
        <v>0</v>
      </c>
      <c r="AN129" s="285">
        <v>0</v>
      </c>
      <c r="AO129" s="285">
        <v>0</v>
      </c>
      <c r="AP129" s="285">
        <v>0</v>
      </c>
      <c r="AQ129" s="285">
        <v>0</v>
      </c>
      <c r="AR129" s="329">
        <v>0</v>
      </c>
      <c r="AS129" s="305">
        <v>0</v>
      </c>
    </row>
    <row r="130" spans="34:45" ht="15.75" thickBot="1" x14ac:dyDescent="0.3">
      <c r="AH130" s="656" t="s">
        <v>290</v>
      </c>
      <c r="AI130" s="657"/>
      <c r="AJ130" s="327">
        <v>69</v>
      </c>
      <c r="AK130" s="327">
        <v>23</v>
      </c>
      <c r="AL130" s="327">
        <v>16</v>
      </c>
      <c r="AM130" s="327">
        <v>3</v>
      </c>
      <c r="AN130" s="327">
        <v>0</v>
      </c>
      <c r="AO130" s="327">
        <v>0</v>
      </c>
      <c r="AP130" s="327">
        <v>0</v>
      </c>
      <c r="AQ130" s="327">
        <v>0</v>
      </c>
      <c r="AR130" s="327">
        <v>85</v>
      </c>
      <c r="AS130" s="307">
        <v>26</v>
      </c>
    </row>
    <row r="131" spans="34:45" ht="15" customHeight="1" x14ac:dyDescent="0.25">
      <c r="AH131" s="682" t="s">
        <v>270</v>
      </c>
      <c r="AI131" s="286">
        <v>1</v>
      </c>
      <c r="AJ131" s="286">
        <v>2279</v>
      </c>
      <c r="AK131" s="286">
        <v>1613</v>
      </c>
      <c r="AL131" s="286">
        <v>236</v>
      </c>
      <c r="AM131" s="286">
        <v>155</v>
      </c>
      <c r="AN131" s="286">
        <v>295</v>
      </c>
      <c r="AO131" s="286">
        <v>181</v>
      </c>
      <c r="AP131" s="286">
        <v>3</v>
      </c>
      <c r="AQ131" s="286">
        <v>2</v>
      </c>
      <c r="AR131" s="330">
        <v>2813</v>
      </c>
      <c r="AS131" s="308">
        <v>1951</v>
      </c>
    </row>
    <row r="132" spans="34:45" x14ac:dyDescent="0.25">
      <c r="AH132" s="683"/>
      <c r="AI132" s="287">
        <v>2</v>
      </c>
      <c r="AJ132" s="287">
        <v>876</v>
      </c>
      <c r="AK132" s="287">
        <v>648</v>
      </c>
      <c r="AL132" s="287">
        <v>47</v>
      </c>
      <c r="AM132" s="287">
        <v>32</v>
      </c>
      <c r="AN132" s="287">
        <v>108</v>
      </c>
      <c r="AO132" s="287">
        <v>69</v>
      </c>
      <c r="AP132" s="287">
        <v>1</v>
      </c>
      <c r="AQ132" s="287">
        <v>1</v>
      </c>
      <c r="AR132" s="329">
        <v>1032</v>
      </c>
      <c r="AS132" s="305">
        <v>750</v>
      </c>
    </row>
    <row r="133" spans="34:45" x14ac:dyDescent="0.25">
      <c r="AH133" s="683"/>
      <c r="AI133" s="287" t="s">
        <v>1</v>
      </c>
      <c r="AJ133" s="287">
        <v>1618</v>
      </c>
      <c r="AK133" s="287">
        <v>1150</v>
      </c>
      <c r="AL133" s="287">
        <v>1265</v>
      </c>
      <c r="AM133" s="287">
        <v>648</v>
      </c>
      <c r="AN133" s="287">
        <v>0</v>
      </c>
      <c r="AO133" s="287">
        <v>0</v>
      </c>
      <c r="AP133" s="287">
        <v>0</v>
      </c>
      <c r="AQ133" s="287">
        <v>0</v>
      </c>
      <c r="AR133" s="329">
        <v>2883</v>
      </c>
      <c r="AS133" s="305">
        <v>1798</v>
      </c>
    </row>
    <row r="134" spans="34:45" ht="15.75" thickBot="1" x14ac:dyDescent="0.3">
      <c r="AH134" s="684"/>
      <c r="AI134" s="288">
        <v>3</v>
      </c>
      <c r="AJ134" s="288">
        <v>308</v>
      </c>
      <c r="AK134" s="288">
        <v>198</v>
      </c>
      <c r="AL134" s="288">
        <v>41</v>
      </c>
      <c r="AM134" s="288">
        <v>21</v>
      </c>
      <c r="AN134" s="288">
        <v>166</v>
      </c>
      <c r="AO134" s="288">
        <v>86</v>
      </c>
      <c r="AP134" s="288">
        <v>17</v>
      </c>
      <c r="AQ134" s="288">
        <v>11</v>
      </c>
      <c r="AR134" s="331">
        <v>532</v>
      </c>
      <c r="AS134" s="309">
        <v>316</v>
      </c>
    </row>
    <row r="135" spans="34:45" ht="15.75" thickBot="1" x14ac:dyDescent="0.3">
      <c r="AH135" s="680" t="s">
        <v>53</v>
      </c>
      <c r="AI135" s="681"/>
      <c r="AJ135" s="332">
        <v>5081</v>
      </c>
      <c r="AK135" s="332">
        <v>3609</v>
      </c>
      <c r="AL135" s="332">
        <v>1589</v>
      </c>
      <c r="AM135" s="332">
        <v>856</v>
      </c>
      <c r="AN135" s="332">
        <v>569</v>
      </c>
      <c r="AO135" s="332">
        <v>336</v>
      </c>
      <c r="AP135" s="332">
        <v>21</v>
      </c>
      <c r="AQ135" s="332">
        <v>14</v>
      </c>
      <c r="AR135" s="332">
        <v>7260</v>
      </c>
      <c r="AS135" s="333">
        <v>4815</v>
      </c>
    </row>
    <row r="136" spans="34:45" x14ac:dyDescent="0.25"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</row>
    <row r="137" spans="34:45" x14ac:dyDescent="0.25"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</row>
    <row r="138" spans="34:45" ht="21.75" thickBot="1" x14ac:dyDescent="0.4">
      <c r="AH138" s="667" t="s">
        <v>291</v>
      </c>
      <c r="AI138" s="667"/>
      <c r="AJ138" s="667"/>
      <c r="AK138" s="667"/>
      <c r="AL138" s="667"/>
      <c r="AM138" s="667"/>
      <c r="AN138" s="667"/>
      <c r="AO138" s="667"/>
      <c r="AP138" s="667"/>
      <c r="AQ138" s="667"/>
      <c r="AR138" s="667"/>
      <c r="AS138" s="667"/>
    </row>
    <row r="139" spans="34:45" ht="15.75" customHeight="1" x14ac:dyDescent="0.25">
      <c r="AH139" s="648" t="s">
        <v>259</v>
      </c>
      <c r="AI139" s="650" t="s">
        <v>260</v>
      </c>
      <c r="AJ139" s="643" t="s">
        <v>0</v>
      </c>
      <c r="AK139" s="644"/>
      <c r="AL139" s="644"/>
      <c r="AM139" s="645"/>
      <c r="AN139" s="643" t="s">
        <v>261</v>
      </c>
      <c r="AO139" s="644"/>
      <c r="AP139" s="644"/>
      <c r="AQ139" s="645"/>
      <c r="AR139" s="652" t="s">
        <v>2</v>
      </c>
      <c r="AS139" s="653"/>
    </row>
    <row r="140" spans="34:45" ht="15.75" customHeight="1" thickBot="1" x14ac:dyDescent="0.3">
      <c r="AH140" s="649"/>
      <c r="AI140" s="651"/>
      <c r="AJ140" s="310" t="s">
        <v>262</v>
      </c>
      <c r="AK140" s="310" t="s">
        <v>18</v>
      </c>
      <c r="AL140" s="310" t="s">
        <v>257</v>
      </c>
      <c r="AM140" s="310" t="s">
        <v>18</v>
      </c>
      <c r="AN140" s="310" t="s">
        <v>262</v>
      </c>
      <c r="AO140" s="310" t="s">
        <v>18</v>
      </c>
      <c r="AP140" s="310" t="s">
        <v>257</v>
      </c>
      <c r="AQ140" s="310" t="s">
        <v>18</v>
      </c>
      <c r="AR140" s="310" t="s">
        <v>40</v>
      </c>
      <c r="AS140" s="311" t="s">
        <v>18</v>
      </c>
    </row>
    <row r="141" spans="34:45" ht="15.75" x14ac:dyDescent="0.25">
      <c r="AH141" s="280" t="s">
        <v>84</v>
      </c>
      <c r="AI141" s="281">
        <v>1</v>
      </c>
      <c r="AJ141" s="281">
        <v>135</v>
      </c>
      <c r="AK141" s="281">
        <v>118</v>
      </c>
      <c r="AL141" s="281">
        <v>4</v>
      </c>
      <c r="AM141" s="281">
        <v>4</v>
      </c>
      <c r="AN141" s="281">
        <v>0</v>
      </c>
      <c r="AO141" s="281">
        <v>0</v>
      </c>
      <c r="AP141" s="281">
        <v>0</v>
      </c>
      <c r="AQ141" s="281">
        <v>0</v>
      </c>
      <c r="AR141" s="334">
        <v>139</v>
      </c>
      <c r="AS141" s="335">
        <v>122</v>
      </c>
    </row>
    <row r="142" spans="34:45" ht="15.75" x14ac:dyDescent="0.25">
      <c r="AH142" s="282"/>
      <c r="AI142" s="283">
        <v>2</v>
      </c>
      <c r="AJ142" s="283">
        <v>42</v>
      </c>
      <c r="AK142" s="283">
        <v>37</v>
      </c>
      <c r="AL142" s="283">
        <v>0</v>
      </c>
      <c r="AM142" s="283">
        <v>0</v>
      </c>
      <c r="AN142" s="283">
        <v>0</v>
      </c>
      <c r="AO142" s="283">
        <v>0</v>
      </c>
      <c r="AP142" s="283">
        <v>0</v>
      </c>
      <c r="AQ142" s="283">
        <v>0</v>
      </c>
      <c r="AR142" s="336">
        <v>42</v>
      </c>
      <c r="AS142" s="337">
        <v>37</v>
      </c>
    </row>
    <row r="143" spans="34:45" ht="15.75" x14ac:dyDescent="0.25">
      <c r="AH143" s="282"/>
      <c r="AI143" s="283" t="s">
        <v>1</v>
      </c>
      <c r="AJ143" s="283">
        <v>1621</v>
      </c>
      <c r="AK143" s="283">
        <v>1134</v>
      </c>
      <c r="AL143" s="283">
        <v>1301</v>
      </c>
      <c r="AM143" s="283">
        <v>663</v>
      </c>
      <c r="AN143" s="283">
        <v>0</v>
      </c>
      <c r="AO143" s="283">
        <v>0</v>
      </c>
      <c r="AP143" s="283">
        <v>0</v>
      </c>
      <c r="AQ143" s="283">
        <v>0</v>
      </c>
      <c r="AR143" s="336">
        <v>2922</v>
      </c>
      <c r="AS143" s="337">
        <v>1797</v>
      </c>
    </row>
    <row r="144" spans="34:45" ht="15.75" x14ac:dyDescent="0.25">
      <c r="AH144" s="282"/>
      <c r="AI144" s="283">
        <v>3</v>
      </c>
      <c r="AJ144" s="283">
        <v>60</v>
      </c>
      <c r="AK144" s="283">
        <v>43</v>
      </c>
      <c r="AL144" s="283">
        <v>9</v>
      </c>
      <c r="AM144" s="283">
        <v>5</v>
      </c>
      <c r="AN144" s="283">
        <v>113</v>
      </c>
      <c r="AO144" s="283">
        <v>56</v>
      </c>
      <c r="AP144" s="283">
        <v>9</v>
      </c>
      <c r="AQ144" s="283">
        <v>7</v>
      </c>
      <c r="AR144" s="336">
        <v>191</v>
      </c>
      <c r="AS144" s="337">
        <v>111</v>
      </c>
    </row>
    <row r="145" spans="34:45" ht="15.75" x14ac:dyDescent="0.25">
      <c r="AH145" s="676" t="s">
        <v>292</v>
      </c>
      <c r="AI145" s="677"/>
      <c r="AJ145" s="316">
        <v>1858</v>
      </c>
      <c r="AK145" s="316">
        <v>1332</v>
      </c>
      <c r="AL145" s="316">
        <v>1314</v>
      </c>
      <c r="AM145" s="316">
        <v>672</v>
      </c>
      <c r="AN145" s="316">
        <v>113</v>
      </c>
      <c r="AO145" s="316">
        <v>56</v>
      </c>
      <c r="AP145" s="316">
        <v>9</v>
      </c>
      <c r="AQ145" s="316">
        <v>7</v>
      </c>
      <c r="AR145" s="316">
        <v>3294</v>
      </c>
      <c r="AS145" s="317">
        <v>2067</v>
      </c>
    </row>
    <row r="146" spans="34:45" ht="15.75" x14ac:dyDescent="0.25">
      <c r="AH146" s="282" t="s">
        <v>85</v>
      </c>
      <c r="AI146" s="283">
        <v>1</v>
      </c>
      <c r="AJ146" s="283">
        <v>456</v>
      </c>
      <c r="AK146" s="283">
        <v>308</v>
      </c>
      <c r="AL146" s="283">
        <v>41</v>
      </c>
      <c r="AM146" s="283">
        <v>28</v>
      </c>
      <c r="AN146" s="283">
        <v>1</v>
      </c>
      <c r="AO146" s="283">
        <v>0</v>
      </c>
      <c r="AP146" s="283">
        <v>0</v>
      </c>
      <c r="AQ146" s="283">
        <v>0</v>
      </c>
      <c r="AR146" s="336">
        <v>498</v>
      </c>
      <c r="AS146" s="337">
        <v>336</v>
      </c>
    </row>
    <row r="147" spans="34:45" ht="15.75" x14ac:dyDescent="0.25">
      <c r="AH147" s="282"/>
      <c r="AI147" s="283">
        <v>2</v>
      </c>
      <c r="AJ147" s="283">
        <v>249</v>
      </c>
      <c r="AK147" s="283">
        <v>174</v>
      </c>
      <c r="AL147" s="283">
        <v>6</v>
      </c>
      <c r="AM147" s="283">
        <v>4</v>
      </c>
      <c r="AN147" s="283">
        <v>0</v>
      </c>
      <c r="AO147" s="283">
        <v>0</v>
      </c>
      <c r="AP147" s="283">
        <v>0</v>
      </c>
      <c r="AQ147" s="283">
        <v>0</v>
      </c>
      <c r="AR147" s="336">
        <v>255</v>
      </c>
      <c r="AS147" s="337">
        <v>178</v>
      </c>
    </row>
    <row r="148" spans="34:45" ht="15.75" x14ac:dyDescent="0.25">
      <c r="AH148" s="282"/>
      <c r="AI148" s="283" t="s">
        <v>1</v>
      </c>
      <c r="AJ148" s="283">
        <v>0</v>
      </c>
      <c r="AK148" s="283">
        <v>0</v>
      </c>
      <c r="AL148" s="283">
        <v>0</v>
      </c>
      <c r="AM148" s="283">
        <v>0</v>
      </c>
      <c r="AN148" s="283">
        <v>0</v>
      </c>
      <c r="AO148" s="283">
        <v>0</v>
      </c>
      <c r="AP148" s="283">
        <v>0</v>
      </c>
      <c r="AQ148" s="283">
        <v>0</v>
      </c>
      <c r="AR148" s="336">
        <v>0</v>
      </c>
      <c r="AS148" s="337">
        <v>0</v>
      </c>
    </row>
    <row r="149" spans="34:45" ht="15.75" x14ac:dyDescent="0.25">
      <c r="AH149" s="282"/>
      <c r="AI149" s="283">
        <v>3</v>
      </c>
      <c r="AJ149" s="283">
        <v>125</v>
      </c>
      <c r="AK149" s="283">
        <v>75</v>
      </c>
      <c r="AL149" s="283">
        <v>34</v>
      </c>
      <c r="AM149" s="283">
        <v>16</v>
      </c>
      <c r="AN149" s="283">
        <v>5</v>
      </c>
      <c r="AO149" s="283">
        <v>1</v>
      </c>
      <c r="AP149" s="283">
        <v>0</v>
      </c>
      <c r="AQ149" s="283">
        <v>0</v>
      </c>
      <c r="AR149" s="336">
        <v>164</v>
      </c>
      <c r="AS149" s="337">
        <v>92</v>
      </c>
    </row>
    <row r="150" spans="34:45" ht="15.75" x14ac:dyDescent="0.25">
      <c r="AH150" s="676" t="s">
        <v>293</v>
      </c>
      <c r="AI150" s="677"/>
      <c r="AJ150" s="316">
        <v>830</v>
      </c>
      <c r="AK150" s="316">
        <v>557</v>
      </c>
      <c r="AL150" s="316">
        <v>81</v>
      </c>
      <c r="AM150" s="316">
        <v>48</v>
      </c>
      <c r="AN150" s="316">
        <v>6</v>
      </c>
      <c r="AO150" s="316">
        <v>1</v>
      </c>
      <c r="AP150" s="316">
        <v>0</v>
      </c>
      <c r="AQ150" s="316">
        <v>0</v>
      </c>
      <c r="AR150" s="316">
        <v>917</v>
      </c>
      <c r="AS150" s="317">
        <v>606</v>
      </c>
    </row>
    <row r="151" spans="34:45" ht="15.75" x14ac:dyDescent="0.25">
      <c r="AH151" s="282" t="s">
        <v>86</v>
      </c>
      <c r="AI151" s="283">
        <v>1</v>
      </c>
      <c r="AJ151" s="283">
        <v>478</v>
      </c>
      <c r="AK151" s="283">
        <v>316</v>
      </c>
      <c r="AL151" s="283">
        <v>6</v>
      </c>
      <c r="AM151" s="283">
        <v>4</v>
      </c>
      <c r="AN151" s="283">
        <v>198</v>
      </c>
      <c r="AO151" s="283">
        <v>128</v>
      </c>
      <c r="AP151" s="283">
        <v>0</v>
      </c>
      <c r="AQ151" s="283">
        <v>0</v>
      </c>
      <c r="AR151" s="336">
        <v>682</v>
      </c>
      <c r="AS151" s="337">
        <v>448</v>
      </c>
    </row>
    <row r="152" spans="34:45" ht="15.75" x14ac:dyDescent="0.25">
      <c r="AH152" s="282"/>
      <c r="AI152" s="283">
        <v>2</v>
      </c>
      <c r="AJ152" s="283">
        <v>216</v>
      </c>
      <c r="AK152" s="283">
        <v>146</v>
      </c>
      <c r="AL152" s="283">
        <v>2</v>
      </c>
      <c r="AM152" s="283">
        <v>1</v>
      </c>
      <c r="AN152" s="283">
        <v>63</v>
      </c>
      <c r="AO152" s="283">
        <v>32</v>
      </c>
      <c r="AP152" s="283">
        <v>1</v>
      </c>
      <c r="AQ152" s="283">
        <v>1</v>
      </c>
      <c r="AR152" s="336">
        <v>282</v>
      </c>
      <c r="AS152" s="337">
        <v>180</v>
      </c>
    </row>
    <row r="153" spans="34:45" ht="15.75" x14ac:dyDescent="0.25">
      <c r="AH153" s="282"/>
      <c r="AI153" s="283" t="s">
        <v>1</v>
      </c>
      <c r="AJ153" s="283">
        <v>0</v>
      </c>
      <c r="AK153" s="283">
        <v>0</v>
      </c>
      <c r="AL153" s="283">
        <v>0</v>
      </c>
      <c r="AM153" s="283">
        <v>0</v>
      </c>
      <c r="AN153" s="283">
        <v>0</v>
      </c>
      <c r="AO153" s="283">
        <v>0</v>
      </c>
      <c r="AP153" s="283">
        <v>0</v>
      </c>
      <c r="AQ153" s="283">
        <v>0</v>
      </c>
      <c r="AR153" s="336">
        <v>0</v>
      </c>
      <c r="AS153" s="337">
        <v>0</v>
      </c>
    </row>
    <row r="154" spans="34:45" ht="15.75" x14ac:dyDescent="0.25">
      <c r="AH154" s="282"/>
      <c r="AI154" s="283">
        <v>3</v>
      </c>
      <c r="AJ154" s="283">
        <v>31</v>
      </c>
      <c r="AK154" s="283">
        <v>18</v>
      </c>
      <c r="AL154" s="283">
        <v>0</v>
      </c>
      <c r="AM154" s="283">
        <v>0</v>
      </c>
      <c r="AN154" s="283">
        <v>25</v>
      </c>
      <c r="AO154" s="283">
        <v>9</v>
      </c>
      <c r="AP154" s="283">
        <v>0</v>
      </c>
      <c r="AQ154" s="283">
        <v>0</v>
      </c>
      <c r="AR154" s="336">
        <v>56</v>
      </c>
      <c r="AS154" s="337">
        <v>27</v>
      </c>
    </row>
    <row r="155" spans="34:45" ht="15.75" x14ac:dyDescent="0.25">
      <c r="AH155" s="676" t="s">
        <v>294</v>
      </c>
      <c r="AI155" s="677"/>
      <c r="AJ155" s="316">
        <v>725</v>
      </c>
      <c r="AK155" s="316">
        <v>480</v>
      </c>
      <c r="AL155" s="316">
        <v>8</v>
      </c>
      <c r="AM155" s="316">
        <v>5</v>
      </c>
      <c r="AN155" s="316">
        <v>286</v>
      </c>
      <c r="AO155" s="316">
        <v>169</v>
      </c>
      <c r="AP155" s="316">
        <v>1</v>
      </c>
      <c r="AQ155" s="316">
        <v>1</v>
      </c>
      <c r="AR155" s="316">
        <v>1020</v>
      </c>
      <c r="AS155" s="317">
        <v>655</v>
      </c>
    </row>
    <row r="156" spans="34:45" ht="15.75" x14ac:dyDescent="0.25">
      <c r="AH156" s="282" t="s">
        <v>83</v>
      </c>
      <c r="AI156" s="283">
        <v>1</v>
      </c>
      <c r="AJ156" s="283">
        <v>284</v>
      </c>
      <c r="AK156" s="283">
        <v>188</v>
      </c>
      <c r="AL156" s="283">
        <v>138</v>
      </c>
      <c r="AM156" s="283">
        <v>83</v>
      </c>
      <c r="AN156" s="283">
        <v>83</v>
      </c>
      <c r="AO156" s="283">
        <v>56</v>
      </c>
      <c r="AP156" s="283">
        <v>1</v>
      </c>
      <c r="AQ156" s="283">
        <v>1</v>
      </c>
      <c r="AR156" s="336">
        <v>506</v>
      </c>
      <c r="AS156" s="337">
        <v>328</v>
      </c>
    </row>
    <row r="157" spans="34:45" ht="15.75" x14ac:dyDescent="0.25">
      <c r="AH157" s="282"/>
      <c r="AI157" s="283">
        <v>2</v>
      </c>
      <c r="AJ157" s="283">
        <v>131</v>
      </c>
      <c r="AK157" s="283">
        <v>108</v>
      </c>
      <c r="AL157" s="283">
        <v>12</v>
      </c>
      <c r="AM157" s="283">
        <v>7</v>
      </c>
      <c r="AN157" s="283">
        <v>38</v>
      </c>
      <c r="AO157" s="283">
        <v>28</v>
      </c>
      <c r="AP157" s="283">
        <v>1</v>
      </c>
      <c r="AQ157" s="283">
        <v>0</v>
      </c>
      <c r="AR157" s="336">
        <v>182</v>
      </c>
      <c r="AS157" s="337">
        <v>143</v>
      </c>
    </row>
    <row r="158" spans="34:45" ht="15.75" x14ac:dyDescent="0.25">
      <c r="AH158" s="282"/>
      <c r="AI158" s="283" t="s">
        <v>1</v>
      </c>
      <c r="AJ158" s="283">
        <v>0</v>
      </c>
      <c r="AK158" s="283">
        <v>0</v>
      </c>
      <c r="AL158" s="283">
        <v>0</v>
      </c>
      <c r="AM158" s="283">
        <v>0</v>
      </c>
      <c r="AN158" s="283">
        <v>0</v>
      </c>
      <c r="AO158" s="283">
        <v>0</v>
      </c>
      <c r="AP158" s="283">
        <v>0</v>
      </c>
      <c r="AQ158" s="283">
        <v>0</v>
      </c>
      <c r="AR158" s="336">
        <v>0</v>
      </c>
      <c r="AS158" s="337">
        <v>0</v>
      </c>
    </row>
    <row r="159" spans="34:45" ht="15.75" x14ac:dyDescent="0.25">
      <c r="AH159" s="282"/>
      <c r="AI159" s="283">
        <v>3</v>
      </c>
      <c r="AJ159" s="283">
        <v>9</v>
      </c>
      <c r="AK159" s="283">
        <v>5</v>
      </c>
      <c r="AL159" s="283">
        <v>0</v>
      </c>
      <c r="AM159" s="283">
        <v>0</v>
      </c>
      <c r="AN159" s="283">
        <v>5</v>
      </c>
      <c r="AO159" s="283">
        <v>3</v>
      </c>
      <c r="AP159" s="283">
        <v>0</v>
      </c>
      <c r="AQ159" s="283">
        <v>0</v>
      </c>
      <c r="AR159" s="336">
        <v>14</v>
      </c>
      <c r="AS159" s="337">
        <v>8</v>
      </c>
    </row>
    <row r="160" spans="34:45" ht="15.75" x14ac:dyDescent="0.25">
      <c r="AH160" s="676" t="s">
        <v>295</v>
      </c>
      <c r="AI160" s="677"/>
      <c r="AJ160" s="316">
        <v>424</v>
      </c>
      <c r="AK160" s="316">
        <v>301</v>
      </c>
      <c r="AL160" s="316">
        <v>150</v>
      </c>
      <c r="AM160" s="316">
        <v>90</v>
      </c>
      <c r="AN160" s="316">
        <v>126</v>
      </c>
      <c r="AO160" s="316">
        <v>87</v>
      </c>
      <c r="AP160" s="316">
        <v>2</v>
      </c>
      <c r="AQ160" s="316">
        <v>1</v>
      </c>
      <c r="AR160" s="316">
        <v>702</v>
      </c>
      <c r="AS160" s="317">
        <v>479</v>
      </c>
    </row>
    <row r="161" spans="34:45" ht="15.75" x14ac:dyDescent="0.25">
      <c r="AH161" s="282" t="s">
        <v>82</v>
      </c>
      <c r="AI161" s="283">
        <v>1</v>
      </c>
      <c r="AJ161" s="283">
        <v>880</v>
      </c>
      <c r="AK161" s="283">
        <v>686</v>
      </c>
      <c r="AL161" s="283">
        <v>108</v>
      </c>
      <c r="AM161" s="283">
        <v>86</v>
      </c>
      <c r="AN161" s="283">
        <v>39</v>
      </c>
      <c r="AO161" s="283">
        <v>26</v>
      </c>
      <c r="AP161" s="283">
        <v>1</v>
      </c>
      <c r="AQ161" s="283">
        <v>0</v>
      </c>
      <c r="AR161" s="336">
        <v>1028</v>
      </c>
      <c r="AS161" s="337">
        <v>798</v>
      </c>
    </row>
    <row r="162" spans="34:45" ht="15.75" x14ac:dyDescent="0.25">
      <c r="AH162" s="282"/>
      <c r="AI162" s="283">
        <v>2</v>
      </c>
      <c r="AJ162" s="283">
        <v>294</v>
      </c>
      <c r="AK162" s="283">
        <v>238</v>
      </c>
      <c r="AL162" s="283">
        <v>36</v>
      </c>
      <c r="AM162" s="283">
        <v>25</v>
      </c>
      <c r="AN162" s="283">
        <v>23</v>
      </c>
      <c r="AO162" s="283">
        <v>15</v>
      </c>
      <c r="AP162" s="283">
        <v>0</v>
      </c>
      <c r="AQ162" s="283">
        <v>0</v>
      </c>
      <c r="AR162" s="336">
        <v>353</v>
      </c>
      <c r="AS162" s="337">
        <v>278</v>
      </c>
    </row>
    <row r="163" spans="34:45" ht="15.75" customHeight="1" x14ac:dyDescent="0.25">
      <c r="AH163" s="282"/>
      <c r="AI163" s="283" t="s">
        <v>1</v>
      </c>
      <c r="AJ163" s="283">
        <v>0</v>
      </c>
      <c r="AK163" s="283">
        <v>0</v>
      </c>
      <c r="AL163" s="283">
        <v>0</v>
      </c>
      <c r="AM163" s="283">
        <v>0</v>
      </c>
      <c r="AN163" s="283">
        <v>0</v>
      </c>
      <c r="AO163" s="283">
        <v>0</v>
      </c>
      <c r="AP163" s="283">
        <v>0</v>
      </c>
      <c r="AQ163" s="283">
        <v>0</v>
      </c>
      <c r="AR163" s="336">
        <v>0</v>
      </c>
      <c r="AS163" s="337">
        <v>0</v>
      </c>
    </row>
    <row r="164" spans="34:45" ht="15.75" x14ac:dyDescent="0.25">
      <c r="AH164" s="282"/>
      <c r="AI164" s="283">
        <v>3</v>
      </c>
      <c r="AJ164" s="283">
        <v>55</v>
      </c>
      <c r="AK164" s="283">
        <v>35</v>
      </c>
      <c r="AL164" s="283">
        <v>2</v>
      </c>
      <c r="AM164" s="283">
        <v>1</v>
      </c>
      <c r="AN164" s="283">
        <v>20</v>
      </c>
      <c r="AO164" s="283">
        <v>15</v>
      </c>
      <c r="AP164" s="283">
        <v>6</v>
      </c>
      <c r="AQ164" s="283">
        <v>3</v>
      </c>
      <c r="AR164" s="336">
        <v>83</v>
      </c>
      <c r="AS164" s="337">
        <v>54</v>
      </c>
    </row>
    <row r="165" spans="34:45" ht="15.75" x14ac:dyDescent="0.25">
      <c r="AH165" s="676" t="s">
        <v>296</v>
      </c>
      <c r="AI165" s="677"/>
      <c r="AJ165" s="316">
        <v>1229</v>
      </c>
      <c r="AK165" s="316">
        <v>959</v>
      </c>
      <c r="AL165" s="316">
        <v>146</v>
      </c>
      <c r="AM165" s="316">
        <v>112</v>
      </c>
      <c r="AN165" s="316">
        <v>82</v>
      </c>
      <c r="AO165" s="316">
        <v>56</v>
      </c>
      <c r="AP165" s="316">
        <v>7</v>
      </c>
      <c r="AQ165" s="316">
        <v>3</v>
      </c>
      <c r="AR165" s="316">
        <v>1464</v>
      </c>
      <c r="AS165" s="317">
        <v>1130</v>
      </c>
    </row>
    <row r="166" spans="34:45" ht="15.75" x14ac:dyDescent="0.25">
      <c r="AH166" s="282" t="s">
        <v>14</v>
      </c>
      <c r="AI166" s="283">
        <v>1</v>
      </c>
      <c r="AJ166" s="283">
        <v>69</v>
      </c>
      <c r="AK166" s="283">
        <v>22</v>
      </c>
      <c r="AL166" s="283">
        <v>16</v>
      </c>
      <c r="AM166" s="283">
        <v>5</v>
      </c>
      <c r="AN166" s="283">
        <v>0</v>
      </c>
      <c r="AO166" s="283">
        <v>0</v>
      </c>
      <c r="AP166" s="283">
        <v>0</v>
      </c>
      <c r="AQ166" s="283">
        <v>0</v>
      </c>
      <c r="AR166" s="336">
        <v>85</v>
      </c>
      <c r="AS166" s="337">
        <v>27</v>
      </c>
    </row>
    <row r="167" spans="34:45" ht="15.75" x14ac:dyDescent="0.25">
      <c r="AH167" s="282"/>
      <c r="AI167" s="283">
        <v>2</v>
      </c>
      <c r="AJ167" s="283">
        <v>0</v>
      </c>
      <c r="AK167" s="283">
        <v>0</v>
      </c>
      <c r="AL167" s="283">
        <v>0</v>
      </c>
      <c r="AM167" s="283">
        <v>0</v>
      </c>
      <c r="AN167" s="283">
        <v>0</v>
      </c>
      <c r="AO167" s="283">
        <v>0</v>
      </c>
      <c r="AP167" s="283">
        <v>0</v>
      </c>
      <c r="AQ167" s="283">
        <v>0</v>
      </c>
      <c r="AR167" s="336">
        <v>0</v>
      </c>
      <c r="AS167" s="337">
        <v>0</v>
      </c>
    </row>
    <row r="168" spans="34:45" ht="15.75" x14ac:dyDescent="0.25">
      <c r="AH168" s="282"/>
      <c r="AI168" s="283" t="s">
        <v>1</v>
      </c>
      <c r="AJ168" s="283">
        <v>0</v>
      </c>
      <c r="AK168" s="283">
        <v>0</v>
      </c>
      <c r="AL168" s="283">
        <v>0</v>
      </c>
      <c r="AM168" s="283">
        <v>0</v>
      </c>
      <c r="AN168" s="283">
        <v>0</v>
      </c>
      <c r="AO168" s="283">
        <v>0</v>
      </c>
      <c r="AP168" s="283">
        <v>0</v>
      </c>
      <c r="AQ168" s="283">
        <v>0</v>
      </c>
      <c r="AR168" s="336">
        <v>0</v>
      </c>
      <c r="AS168" s="337">
        <v>0</v>
      </c>
    </row>
    <row r="169" spans="34:45" ht="15.75" x14ac:dyDescent="0.25">
      <c r="AH169" s="282"/>
      <c r="AI169" s="283">
        <v>3</v>
      </c>
      <c r="AJ169" s="283">
        <v>0</v>
      </c>
      <c r="AK169" s="283">
        <v>0</v>
      </c>
      <c r="AL169" s="283">
        <v>0</v>
      </c>
      <c r="AM169" s="283">
        <v>0</v>
      </c>
      <c r="AN169" s="283">
        <v>0</v>
      </c>
      <c r="AO169" s="283">
        <v>0</v>
      </c>
      <c r="AP169" s="283">
        <v>0</v>
      </c>
      <c r="AQ169" s="283">
        <v>0</v>
      </c>
      <c r="AR169" s="336">
        <v>0</v>
      </c>
      <c r="AS169" s="337">
        <v>0</v>
      </c>
    </row>
    <row r="170" spans="34:45" ht="16.5" thickBot="1" x14ac:dyDescent="0.3">
      <c r="AH170" s="660" t="s">
        <v>297</v>
      </c>
      <c r="AI170" s="661"/>
      <c r="AJ170" s="313">
        <v>69</v>
      </c>
      <c r="AK170" s="313">
        <v>22</v>
      </c>
      <c r="AL170" s="313">
        <v>16</v>
      </c>
      <c r="AM170" s="313">
        <v>5</v>
      </c>
      <c r="AN170" s="313">
        <v>0</v>
      </c>
      <c r="AO170" s="313">
        <v>0</v>
      </c>
      <c r="AP170" s="313">
        <v>0</v>
      </c>
      <c r="AQ170" s="313">
        <v>0</v>
      </c>
      <c r="AR170" s="313">
        <v>85</v>
      </c>
      <c r="AS170" s="322">
        <v>27</v>
      </c>
    </row>
    <row r="171" spans="34:45" ht="15.75" customHeight="1" x14ac:dyDescent="0.25">
      <c r="AH171" s="662" t="s">
        <v>270</v>
      </c>
      <c r="AI171" s="314">
        <v>1</v>
      </c>
      <c r="AJ171" s="314">
        <v>2302</v>
      </c>
      <c r="AK171" s="314">
        <v>1638</v>
      </c>
      <c r="AL171" s="314">
        <v>313</v>
      </c>
      <c r="AM171" s="314">
        <v>210</v>
      </c>
      <c r="AN171" s="314">
        <v>321</v>
      </c>
      <c r="AO171" s="314">
        <v>210</v>
      </c>
      <c r="AP171" s="314">
        <v>2</v>
      </c>
      <c r="AQ171" s="314">
        <v>1</v>
      </c>
      <c r="AR171" s="314">
        <v>2938</v>
      </c>
      <c r="AS171" s="315">
        <v>2059</v>
      </c>
    </row>
    <row r="172" spans="34:45" ht="15.75" x14ac:dyDescent="0.25">
      <c r="AH172" s="663"/>
      <c r="AI172" s="316">
        <v>2</v>
      </c>
      <c r="AJ172" s="316">
        <v>932</v>
      </c>
      <c r="AK172" s="316">
        <v>703</v>
      </c>
      <c r="AL172" s="316">
        <v>56</v>
      </c>
      <c r="AM172" s="316">
        <v>37</v>
      </c>
      <c r="AN172" s="316">
        <v>124</v>
      </c>
      <c r="AO172" s="316">
        <v>75</v>
      </c>
      <c r="AP172" s="316">
        <v>2</v>
      </c>
      <c r="AQ172" s="316">
        <v>1</v>
      </c>
      <c r="AR172" s="316">
        <v>1114</v>
      </c>
      <c r="AS172" s="317">
        <v>816</v>
      </c>
    </row>
    <row r="173" spans="34:45" ht="15.75" x14ac:dyDescent="0.25">
      <c r="AH173" s="663"/>
      <c r="AI173" s="316" t="s">
        <v>1</v>
      </c>
      <c r="AJ173" s="316">
        <v>1621</v>
      </c>
      <c r="AK173" s="316">
        <v>1134</v>
      </c>
      <c r="AL173" s="316">
        <v>1301</v>
      </c>
      <c r="AM173" s="316">
        <v>663</v>
      </c>
      <c r="AN173" s="316">
        <v>0</v>
      </c>
      <c r="AO173" s="316">
        <v>0</v>
      </c>
      <c r="AP173" s="316">
        <v>0</v>
      </c>
      <c r="AQ173" s="316">
        <v>0</v>
      </c>
      <c r="AR173" s="316">
        <v>2922</v>
      </c>
      <c r="AS173" s="317">
        <v>1797</v>
      </c>
    </row>
    <row r="174" spans="34:45" ht="16.5" thickBot="1" x14ac:dyDescent="0.3">
      <c r="AH174" s="664"/>
      <c r="AI174" s="318">
        <v>3</v>
      </c>
      <c r="AJ174" s="318">
        <v>280</v>
      </c>
      <c r="AK174" s="318">
        <v>176</v>
      </c>
      <c r="AL174" s="318">
        <v>45</v>
      </c>
      <c r="AM174" s="318">
        <v>22</v>
      </c>
      <c r="AN174" s="318">
        <v>168</v>
      </c>
      <c r="AO174" s="318">
        <v>84</v>
      </c>
      <c r="AP174" s="318">
        <v>15</v>
      </c>
      <c r="AQ174" s="318">
        <v>10</v>
      </c>
      <c r="AR174" s="318">
        <v>508</v>
      </c>
      <c r="AS174" s="319">
        <v>292</v>
      </c>
    </row>
    <row r="175" spans="34:45" ht="16.5" thickBot="1" x14ac:dyDescent="0.3">
      <c r="AH175" s="674" t="s">
        <v>271</v>
      </c>
      <c r="AI175" s="675"/>
      <c r="AJ175" s="320">
        <v>5135</v>
      </c>
      <c r="AK175" s="320">
        <v>3651</v>
      </c>
      <c r="AL175" s="320">
        <v>1715</v>
      </c>
      <c r="AM175" s="320">
        <v>932</v>
      </c>
      <c r="AN175" s="320">
        <v>613</v>
      </c>
      <c r="AO175" s="320">
        <v>369</v>
      </c>
      <c r="AP175" s="320">
        <v>19</v>
      </c>
      <c r="AQ175" s="320">
        <v>12</v>
      </c>
      <c r="AR175" s="320">
        <v>7482</v>
      </c>
      <c r="AS175" s="321">
        <v>4964</v>
      </c>
    </row>
    <row r="176" spans="34:45" x14ac:dyDescent="0.25"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</row>
    <row r="177" spans="34:45" ht="15.75" thickBot="1" x14ac:dyDescent="0.3"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</row>
    <row r="178" spans="34:45" ht="15" customHeight="1" x14ac:dyDescent="0.25">
      <c r="AH178" s="640" t="s">
        <v>3</v>
      </c>
      <c r="AI178" s="654" t="s">
        <v>298</v>
      </c>
      <c r="AJ178" s="643" t="s">
        <v>0</v>
      </c>
      <c r="AK178" s="644"/>
      <c r="AL178" s="644"/>
      <c r="AM178" s="645"/>
      <c r="AN178" s="643" t="s">
        <v>261</v>
      </c>
      <c r="AO178" s="644"/>
      <c r="AP178" s="644"/>
      <c r="AQ178" s="645"/>
      <c r="AR178" s="643" t="s">
        <v>2</v>
      </c>
      <c r="AS178" s="646"/>
    </row>
    <row r="179" spans="34:45" ht="26.25" thickBot="1" x14ac:dyDescent="0.3">
      <c r="AH179" s="678"/>
      <c r="AI179" s="679"/>
      <c r="AJ179" s="323" t="s">
        <v>262</v>
      </c>
      <c r="AK179" s="323" t="s">
        <v>18</v>
      </c>
      <c r="AL179" s="323" t="s">
        <v>257</v>
      </c>
      <c r="AM179" s="323" t="s">
        <v>18</v>
      </c>
      <c r="AN179" s="323" t="s">
        <v>262</v>
      </c>
      <c r="AO179" s="323" t="s">
        <v>18</v>
      </c>
      <c r="AP179" s="323" t="s">
        <v>257</v>
      </c>
      <c r="AQ179" s="323" t="s">
        <v>18</v>
      </c>
      <c r="AR179" s="323" t="s">
        <v>40</v>
      </c>
      <c r="AS179" s="324" t="s">
        <v>18</v>
      </c>
    </row>
    <row r="180" spans="34:45" x14ac:dyDescent="0.25">
      <c r="AH180" s="638" t="s">
        <v>7</v>
      </c>
      <c r="AI180" s="289">
        <v>1</v>
      </c>
      <c r="AJ180" s="290">
        <v>165</v>
      </c>
      <c r="AK180" s="291">
        <v>144</v>
      </c>
      <c r="AL180" s="291">
        <v>5</v>
      </c>
      <c r="AM180" s="291">
        <v>5</v>
      </c>
      <c r="AN180" s="291">
        <v>0</v>
      </c>
      <c r="AO180" s="291">
        <v>0</v>
      </c>
      <c r="AP180" s="291">
        <v>0</v>
      </c>
      <c r="AQ180" s="291">
        <v>0</v>
      </c>
      <c r="AR180" s="338">
        <v>170</v>
      </c>
      <c r="AS180" s="342">
        <v>149</v>
      </c>
    </row>
    <row r="181" spans="34:45" x14ac:dyDescent="0.25">
      <c r="AH181" s="647"/>
      <c r="AI181" s="292">
        <v>2</v>
      </c>
      <c r="AJ181" s="293">
        <v>36</v>
      </c>
      <c r="AK181" s="294">
        <v>31</v>
      </c>
      <c r="AL181" s="294">
        <v>1</v>
      </c>
      <c r="AM181" s="294">
        <v>1</v>
      </c>
      <c r="AN181" s="294">
        <v>0</v>
      </c>
      <c r="AO181" s="294">
        <v>0</v>
      </c>
      <c r="AP181" s="294">
        <v>0</v>
      </c>
      <c r="AQ181" s="294">
        <v>0</v>
      </c>
      <c r="AR181" s="339">
        <v>37</v>
      </c>
      <c r="AS181" s="343">
        <v>32</v>
      </c>
    </row>
    <row r="182" spans="34:45" x14ac:dyDescent="0.25">
      <c r="AH182" s="639"/>
      <c r="AI182" s="292" t="s">
        <v>299</v>
      </c>
      <c r="AJ182" s="293">
        <v>1600</v>
      </c>
      <c r="AK182" s="294">
        <v>1107</v>
      </c>
      <c r="AL182" s="294">
        <v>1123</v>
      </c>
      <c r="AM182" s="294">
        <v>601</v>
      </c>
      <c r="AN182" s="294">
        <v>0</v>
      </c>
      <c r="AO182" s="294">
        <v>0</v>
      </c>
      <c r="AP182" s="294">
        <v>0</v>
      </c>
      <c r="AQ182" s="294">
        <v>0</v>
      </c>
      <c r="AR182" s="339">
        <v>2723</v>
      </c>
      <c r="AS182" s="343">
        <v>1708</v>
      </c>
    </row>
    <row r="183" spans="34:45" ht="15.75" thickBot="1" x14ac:dyDescent="0.3">
      <c r="AH183" s="636" t="s">
        <v>263</v>
      </c>
      <c r="AI183" s="637"/>
      <c r="AJ183" s="295">
        <v>1801</v>
      </c>
      <c r="AK183" s="296">
        <v>1282</v>
      </c>
      <c r="AL183" s="296">
        <v>1129</v>
      </c>
      <c r="AM183" s="296">
        <v>607</v>
      </c>
      <c r="AN183" s="296">
        <v>0</v>
      </c>
      <c r="AO183" s="296">
        <v>0</v>
      </c>
      <c r="AP183" s="296">
        <v>0</v>
      </c>
      <c r="AQ183" s="296">
        <v>0</v>
      </c>
      <c r="AR183" s="340">
        <v>2930</v>
      </c>
      <c r="AS183" s="344">
        <v>1889</v>
      </c>
    </row>
    <row r="184" spans="34:45" x14ac:dyDescent="0.25">
      <c r="AH184" s="638" t="s">
        <v>8</v>
      </c>
      <c r="AI184" s="289">
        <v>1</v>
      </c>
      <c r="AJ184" s="290">
        <v>456</v>
      </c>
      <c r="AK184" s="291">
        <v>300</v>
      </c>
      <c r="AL184" s="291">
        <v>37</v>
      </c>
      <c r="AM184" s="291">
        <v>20</v>
      </c>
      <c r="AN184" s="291">
        <v>0</v>
      </c>
      <c r="AO184" s="291">
        <v>0</v>
      </c>
      <c r="AP184" s="291">
        <v>0</v>
      </c>
      <c r="AQ184" s="291">
        <v>0</v>
      </c>
      <c r="AR184" s="338">
        <v>493</v>
      </c>
      <c r="AS184" s="342">
        <v>320</v>
      </c>
    </row>
    <row r="185" spans="34:45" x14ac:dyDescent="0.25">
      <c r="AH185" s="639"/>
      <c r="AI185" s="292">
        <v>2</v>
      </c>
      <c r="AJ185" s="293">
        <v>202</v>
      </c>
      <c r="AK185" s="294">
        <v>145</v>
      </c>
      <c r="AL185" s="294">
        <v>8</v>
      </c>
      <c r="AM185" s="294">
        <v>6</v>
      </c>
      <c r="AN185" s="294">
        <v>0</v>
      </c>
      <c r="AO185" s="294">
        <v>0</v>
      </c>
      <c r="AP185" s="294">
        <v>0</v>
      </c>
      <c r="AQ185" s="294">
        <v>0</v>
      </c>
      <c r="AR185" s="339">
        <v>210</v>
      </c>
      <c r="AS185" s="343">
        <v>151</v>
      </c>
    </row>
    <row r="186" spans="34:45" ht="15.75" thickBot="1" x14ac:dyDescent="0.3">
      <c r="AH186" s="636" t="s">
        <v>264</v>
      </c>
      <c r="AI186" s="637"/>
      <c r="AJ186" s="295">
        <v>658</v>
      </c>
      <c r="AK186" s="296">
        <v>445</v>
      </c>
      <c r="AL186" s="296">
        <v>45</v>
      </c>
      <c r="AM186" s="296">
        <v>26</v>
      </c>
      <c r="AN186" s="296">
        <v>0</v>
      </c>
      <c r="AO186" s="296">
        <v>0</v>
      </c>
      <c r="AP186" s="296">
        <v>0</v>
      </c>
      <c r="AQ186" s="296">
        <v>0</v>
      </c>
      <c r="AR186" s="340">
        <v>703</v>
      </c>
      <c r="AS186" s="344">
        <v>471</v>
      </c>
    </row>
    <row r="187" spans="34:45" x14ac:dyDescent="0.25">
      <c r="AH187" s="638" t="s">
        <v>9</v>
      </c>
      <c r="AI187" s="289">
        <v>1</v>
      </c>
      <c r="AJ187" s="290">
        <v>457</v>
      </c>
      <c r="AK187" s="291">
        <v>285</v>
      </c>
      <c r="AL187" s="291">
        <v>9</v>
      </c>
      <c r="AM187" s="291">
        <v>7</v>
      </c>
      <c r="AN187" s="291">
        <v>106</v>
      </c>
      <c r="AO187" s="291">
        <v>70</v>
      </c>
      <c r="AP187" s="291">
        <v>1</v>
      </c>
      <c r="AQ187" s="291">
        <v>1</v>
      </c>
      <c r="AR187" s="338">
        <v>573</v>
      </c>
      <c r="AS187" s="342">
        <v>363</v>
      </c>
    </row>
    <row r="188" spans="34:45" x14ac:dyDescent="0.25">
      <c r="AH188" s="639"/>
      <c r="AI188" s="292">
        <v>2</v>
      </c>
      <c r="AJ188" s="293">
        <v>235</v>
      </c>
      <c r="AK188" s="294">
        <v>149</v>
      </c>
      <c r="AL188" s="294">
        <v>2</v>
      </c>
      <c r="AM188" s="294">
        <v>2</v>
      </c>
      <c r="AN188" s="294">
        <v>16</v>
      </c>
      <c r="AO188" s="294">
        <v>6</v>
      </c>
      <c r="AP188" s="294">
        <v>0</v>
      </c>
      <c r="AQ188" s="294">
        <v>0</v>
      </c>
      <c r="AR188" s="339">
        <v>253</v>
      </c>
      <c r="AS188" s="343">
        <v>157</v>
      </c>
    </row>
    <row r="189" spans="34:45" ht="15.75" thickBot="1" x14ac:dyDescent="0.3">
      <c r="AH189" s="636" t="s">
        <v>265</v>
      </c>
      <c r="AI189" s="637"/>
      <c r="AJ189" s="295">
        <v>692</v>
      </c>
      <c r="AK189" s="296">
        <v>434</v>
      </c>
      <c r="AL189" s="296">
        <v>11</v>
      </c>
      <c r="AM189" s="296">
        <v>9</v>
      </c>
      <c r="AN189" s="296">
        <v>122</v>
      </c>
      <c r="AO189" s="296">
        <v>76</v>
      </c>
      <c r="AP189" s="296">
        <v>1</v>
      </c>
      <c r="AQ189" s="296">
        <v>1</v>
      </c>
      <c r="AR189" s="340">
        <v>826</v>
      </c>
      <c r="AS189" s="344">
        <v>520</v>
      </c>
    </row>
    <row r="190" spans="34:45" x14ac:dyDescent="0.25">
      <c r="AH190" s="638" t="s">
        <v>10</v>
      </c>
      <c r="AI190" s="289">
        <v>1</v>
      </c>
      <c r="AJ190" s="290">
        <v>243</v>
      </c>
      <c r="AK190" s="291">
        <v>170</v>
      </c>
      <c r="AL190" s="291">
        <v>150</v>
      </c>
      <c r="AM190" s="291">
        <v>87</v>
      </c>
      <c r="AN190" s="291">
        <v>96</v>
      </c>
      <c r="AO190" s="291">
        <v>66</v>
      </c>
      <c r="AP190" s="291">
        <v>0</v>
      </c>
      <c r="AQ190" s="291">
        <v>0</v>
      </c>
      <c r="AR190" s="338">
        <v>489</v>
      </c>
      <c r="AS190" s="342">
        <v>323</v>
      </c>
    </row>
    <row r="191" spans="34:45" x14ac:dyDescent="0.25">
      <c r="AH191" s="639"/>
      <c r="AI191" s="292">
        <v>2</v>
      </c>
      <c r="AJ191" s="293">
        <v>121</v>
      </c>
      <c r="AK191" s="294">
        <v>93</v>
      </c>
      <c r="AL191" s="294">
        <v>18</v>
      </c>
      <c r="AM191" s="294">
        <v>13</v>
      </c>
      <c r="AN191" s="294">
        <v>38</v>
      </c>
      <c r="AO191" s="294">
        <v>28</v>
      </c>
      <c r="AP191" s="294">
        <v>0</v>
      </c>
      <c r="AQ191" s="294">
        <v>0</v>
      </c>
      <c r="AR191" s="339">
        <v>177</v>
      </c>
      <c r="AS191" s="343">
        <v>134</v>
      </c>
    </row>
    <row r="192" spans="34:45" ht="15.75" thickBot="1" x14ac:dyDescent="0.3">
      <c r="AH192" s="636" t="s">
        <v>266</v>
      </c>
      <c r="AI192" s="637"/>
      <c r="AJ192" s="295">
        <v>364</v>
      </c>
      <c r="AK192" s="296">
        <v>263</v>
      </c>
      <c r="AL192" s="296">
        <v>168</v>
      </c>
      <c r="AM192" s="296">
        <v>100</v>
      </c>
      <c r="AN192" s="296">
        <v>134</v>
      </c>
      <c r="AO192" s="296">
        <v>94</v>
      </c>
      <c r="AP192" s="296">
        <v>0</v>
      </c>
      <c r="AQ192" s="296">
        <v>0</v>
      </c>
      <c r="AR192" s="340">
        <v>666</v>
      </c>
      <c r="AS192" s="344">
        <v>457</v>
      </c>
    </row>
    <row r="193" spans="34:45" x14ac:dyDescent="0.25">
      <c r="AH193" s="638" t="s">
        <v>11</v>
      </c>
      <c r="AI193" s="289">
        <v>1</v>
      </c>
      <c r="AJ193" s="290">
        <v>843</v>
      </c>
      <c r="AK193" s="291">
        <v>655</v>
      </c>
      <c r="AL193" s="291">
        <v>109</v>
      </c>
      <c r="AM193" s="291">
        <v>90</v>
      </c>
      <c r="AN193" s="291">
        <v>19</v>
      </c>
      <c r="AO193" s="291">
        <v>15</v>
      </c>
      <c r="AP193" s="291">
        <v>1</v>
      </c>
      <c r="AQ193" s="291">
        <v>0</v>
      </c>
      <c r="AR193" s="338">
        <v>973</v>
      </c>
      <c r="AS193" s="342">
        <v>761</v>
      </c>
    </row>
    <row r="194" spans="34:45" x14ac:dyDescent="0.25">
      <c r="AH194" s="639"/>
      <c r="AI194" s="292">
        <v>2</v>
      </c>
      <c r="AJ194" s="293">
        <v>317</v>
      </c>
      <c r="AK194" s="294">
        <v>265</v>
      </c>
      <c r="AL194" s="294">
        <v>33</v>
      </c>
      <c r="AM194" s="294">
        <v>21</v>
      </c>
      <c r="AN194" s="294">
        <v>19</v>
      </c>
      <c r="AO194" s="294">
        <v>15</v>
      </c>
      <c r="AP194" s="294">
        <v>0</v>
      </c>
      <c r="AQ194" s="294">
        <v>0</v>
      </c>
      <c r="AR194" s="339">
        <v>369</v>
      </c>
      <c r="AS194" s="343">
        <v>301</v>
      </c>
    </row>
    <row r="195" spans="34:45" ht="15.75" thickBot="1" x14ac:dyDescent="0.3">
      <c r="AH195" s="636" t="s">
        <v>267</v>
      </c>
      <c r="AI195" s="637"/>
      <c r="AJ195" s="295">
        <v>1160</v>
      </c>
      <c r="AK195" s="296">
        <v>920</v>
      </c>
      <c r="AL195" s="296">
        <v>142</v>
      </c>
      <c r="AM195" s="296">
        <v>111</v>
      </c>
      <c r="AN195" s="296">
        <v>38</v>
      </c>
      <c r="AO195" s="296">
        <v>30</v>
      </c>
      <c r="AP195" s="296">
        <v>1</v>
      </c>
      <c r="AQ195" s="296">
        <v>0</v>
      </c>
      <c r="AR195" s="340">
        <v>1342</v>
      </c>
      <c r="AS195" s="344">
        <v>1062</v>
      </c>
    </row>
    <row r="196" spans="34:45" x14ac:dyDescent="0.25">
      <c r="AH196" s="325" t="s">
        <v>12</v>
      </c>
      <c r="AI196" s="289">
        <v>1</v>
      </c>
      <c r="AJ196" s="290">
        <v>59</v>
      </c>
      <c r="AK196" s="291">
        <v>22</v>
      </c>
      <c r="AL196" s="291">
        <v>11</v>
      </c>
      <c r="AM196" s="291">
        <v>6</v>
      </c>
      <c r="AN196" s="291">
        <v>0</v>
      </c>
      <c r="AO196" s="291">
        <v>0</v>
      </c>
      <c r="AP196" s="291">
        <v>0</v>
      </c>
      <c r="AQ196" s="291">
        <v>0</v>
      </c>
      <c r="AR196" s="338">
        <v>70</v>
      </c>
      <c r="AS196" s="342">
        <v>28</v>
      </c>
    </row>
    <row r="197" spans="34:45" ht="15.75" thickBot="1" x14ac:dyDescent="0.3">
      <c r="AH197" s="636" t="s">
        <v>300</v>
      </c>
      <c r="AI197" s="637"/>
      <c r="AJ197" s="295">
        <v>59</v>
      </c>
      <c r="AK197" s="296">
        <v>22</v>
      </c>
      <c r="AL197" s="296">
        <v>11</v>
      </c>
      <c r="AM197" s="296">
        <v>6</v>
      </c>
      <c r="AN197" s="296">
        <v>0</v>
      </c>
      <c r="AO197" s="296">
        <v>0</v>
      </c>
      <c r="AP197" s="296">
        <v>0</v>
      </c>
      <c r="AQ197" s="296">
        <v>0</v>
      </c>
      <c r="AR197" s="340">
        <v>70</v>
      </c>
      <c r="AS197" s="344">
        <v>28</v>
      </c>
    </row>
    <row r="198" spans="34:45" ht="15" customHeight="1" x14ac:dyDescent="0.25">
      <c r="AH198" s="640" t="s">
        <v>301</v>
      </c>
      <c r="AI198" s="297">
        <v>1</v>
      </c>
      <c r="AJ198" s="298">
        <v>2223</v>
      </c>
      <c r="AK198" s="299">
        <v>1576</v>
      </c>
      <c r="AL198" s="299">
        <v>321</v>
      </c>
      <c r="AM198" s="299">
        <v>215</v>
      </c>
      <c r="AN198" s="299">
        <v>221</v>
      </c>
      <c r="AO198" s="299">
        <v>151</v>
      </c>
      <c r="AP198" s="299">
        <v>2</v>
      </c>
      <c r="AQ198" s="299">
        <v>1</v>
      </c>
      <c r="AR198" s="341">
        <v>2768</v>
      </c>
      <c r="AS198" s="345">
        <v>1944</v>
      </c>
    </row>
    <row r="199" spans="34:45" x14ac:dyDescent="0.25">
      <c r="AH199" s="641"/>
      <c r="AI199" s="292">
        <v>2</v>
      </c>
      <c r="AJ199" s="293">
        <v>911</v>
      </c>
      <c r="AK199" s="294">
        <v>683</v>
      </c>
      <c r="AL199" s="294">
        <v>62</v>
      </c>
      <c r="AM199" s="294">
        <v>43</v>
      </c>
      <c r="AN199" s="294">
        <v>73</v>
      </c>
      <c r="AO199" s="294">
        <v>49</v>
      </c>
      <c r="AP199" s="294">
        <v>0</v>
      </c>
      <c r="AQ199" s="294">
        <v>0</v>
      </c>
      <c r="AR199" s="339">
        <v>1046</v>
      </c>
      <c r="AS199" s="343">
        <v>775</v>
      </c>
    </row>
    <row r="200" spans="34:45" x14ac:dyDescent="0.25">
      <c r="AH200" s="642"/>
      <c r="AI200" s="292" t="s">
        <v>299</v>
      </c>
      <c r="AJ200" s="293">
        <v>1600</v>
      </c>
      <c r="AK200" s="294">
        <v>1107</v>
      </c>
      <c r="AL200" s="294">
        <v>1123</v>
      </c>
      <c r="AM200" s="294">
        <v>601</v>
      </c>
      <c r="AN200" s="294">
        <v>0</v>
      </c>
      <c r="AO200" s="294">
        <v>0</v>
      </c>
      <c r="AP200" s="294">
        <v>0</v>
      </c>
      <c r="AQ200" s="294">
        <v>0</v>
      </c>
      <c r="AR200" s="339">
        <v>2723</v>
      </c>
      <c r="AS200" s="343">
        <v>1708</v>
      </c>
    </row>
    <row r="201" spans="34:45" ht="15.75" thickBot="1" x14ac:dyDescent="0.3">
      <c r="AH201" s="634" t="s">
        <v>53</v>
      </c>
      <c r="AI201" s="635"/>
      <c r="AJ201" s="346">
        <v>4734</v>
      </c>
      <c r="AK201" s="347">
        <v>3366</v>
      </c>
      <c r="AL201" s="347">
        <v>1506</v>
      </c>
      <c r="AM201" s="347">
        <v>859</v>
      </c>
      <c r="AN201" s="347">
        <v>294</v>
      </c>
      <c r="AO201" s="347">
        <v>200</v>
      </c>
      <c r="AP201" s="347">
        <v>2</v>
      </c>
      <c r="AQ201" s="347">
        <v>1</v>
      </c>
      <c r="AR201" s="347">
        <v>6537</v>
      </c>
      <c r="AS201" s="348">
        <v>4427</v>
      </c>
    </row>
    <row r="202" spans="34:45" x14ac:dyDescent="0.25"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</row>
  </sheetData>
  <mergeCells count="100">
    <mergeCell ref="A1:G1"/>
    <mergeCell ref="AH184:AH185"/>
    <mergeCell ref="AH186:AI186"/>
    <mergeCell ref="AH187:AH188"/>
    <mergeCell ref="AH189:AI189"/>
    <mergeCell ref="AH160:AI160"/>
    <mergeCell ref="AH125:AI125"/>
    <mergeCell ref="AH135:AI135"/>
    <mergeCell ref="AH145:AI145"/>
    <mergeCell ref="AH150:AI150"/>
    <mergeCell ref="AH155:AI155"/>
    <mergeCell ref="AH131:AH134"/>
    <mergeCell ref="AH138:AS138"/>
    <mergeCell ref="AH95:AI95"/>
    <mergeCell ref="AH105:AI105"/>
    <mergeCell ref="AH110:AI110"/>
    <mergeCell ref="AH190:AH191"/>
    <mergeCell ref="AH165:AI165"/>
    <mergeCell ref="AH170:AI170"/>
    <mergeCell ref="AH171:AH174"/>
    <mergeCell ref="AH175:AI175"/>
    <mergeCell ref="AH178:AH179"/>
    <mergeCell ref="AI178:AI179"/>
    <mergeCell ref="AH98:AS98"/>
    <mergeCell ref="AH99:AH100"/>
    <mergeCell ref="AH18:AS18"/>
    <mergeCell ref="AH19:AH20"/>
    <mergeCell ref="AI19:AI20"/>
    <mergeCell ref="AJ19:AM19"/>
    <mergeCell ref="AH80:AI80"/>
    <mergeCell ref="AH45:AI45"/>
    <mergeCell ref="AH55:AI55"/>
    <mergeCell ref="AH65:AI65"/>
    <mergeCell ref="AH70:AI70"/>
    <mergeCell ref="AH75:AI75"/>
    <mergeCell ref="AH59:AH60"/>
    <mergeCell ref="AI59:AI60"/>
    <mergeCell ref="AN19:AQ19"/>
    <mergeCell ref="AR19:AS19"/>
    <mergeCell ref="A9:A10"/>
    <mergeCell ref="G9:G10"/>
    <mergeCell ref="M9:M10"/>
    <mergeCell ref="S9:S10"/>
    <mergeCell ref="Y9:Y10"/>
    <mergeCell ref="A6:A8"/>
    <mergeCell ref="G6:G8"/>
    <mergeCell ref="M6:M8"/>
    <mergeCell ref="S6:S8"/>
    <mergeCell ref="Y6:Y8"/>
    <mergeCell ref="A11:A12"/>
    <mergeCell ref="G11:G12"/>
    <mergeCell ref="M11:M12"/>
    <mergeCell ref="S11:S12"/>
    <mergeCell ref="Y11:Y12"/>
    <mergeCell ref="A15:A16"/>
    <mergeCell ref="G15:G16"/>
    <mergeCell ref="M15:M16"/>
    <mergeCell ref="S15:S16"/>
    <mergeCell ref="Y15:Y16"/>
    <mergeCell ref="A13:A14"/>
    <mergeCell ref="G13:G14"/>
    <mergeCell ref="M13:M14"/>
    <mergeCell ref="S13:S14"/>
    <mergeCell ref="Y13:Y14"/>
    <mergeCell ref="AH50:AI50"/>
    <mergeCell ref="AH51:AH54"/>
    <mergeCell ref="AH58:AS58"/>
    <mergeCell ref="AH40:AI40"/>
    <mergeCell ref="AH25:AI25"/>
    <mergeCell ref="AH30:AI30"/>
    <mergeCell ref="AH35:AI35"/>
    <mergeCell ref="AJ59:AM59"/>
    <mergeCell ref="AN59:AQ59"/>
    <mergeCell ref="AR59:AS59"/>
    <mergeCell ref="AH90:AI90"/>
    <mergeCell ref="AH91:AH94"/>
    <mergeCell ref="AH85:AI85"/>
    <mergeCell ref="AI99:AI100"/>
    <mergeCell ref="AJ99:AM99"/>
    <mergeCell ref="AN99:AQ99"/>
    <mergeCell ref="AR99:AS99"/>
    <mergeCell ref="AH130:AI130"/>
    <mergeCell ref="AH120:AI120"/>
    <mergeCell ref="AH115:AI115"/>
    <mergeCell ref="AH139:AH140"/>
    <mergeCell ref="AI139:AI140"/>
    <mergeCell ref="AJ139:AM139"/>
    <mergeCell ref="AN139:AQ139"/>
    <mergeCell ref="AR139:AS139"/>
    <mergeCell ref="AJ178:AM178"/>
    <mergeCell ref="AN178:AQ178"/>
    <mergeCell ref="AR178:AS178"/>
    <mergeCell ref="AH180:AH182"/>
    <mergeCell ref="AH183:AI183"/>
    <mergeCell ref="AH201:AI201"/>
    <mergeCell ref="AH192:AI192"/>
    <mergeCell ref="AH193:AH194"/>
    <mergeCell ref="AH195:AI195"/>
    <mergeCell ref="AH197:AI197"/>
    <mergeCell ref="AH198:AH20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zoomScaleNormal="100" workbookViewId="0">
      <selection activeCell="F23" sqref="F23"/>
    </sheetView>
  </sheetViews>
  <sheetFormatPr defaultColWidth="8.85546875" defaultRowHeight="15" x14ac:dyDescent="0.25"/>
  <cols>
    <col min="1" max="1" width="8.85546875" style="42"/>
    <col min="2" max="3" width="8.85546875" style="45"/>
    <col min="4" max="4" width="11.140625" style="45" customWidth="1"/>
    <col min="5" max="5" width="8.85546875" style="45"/>
    <col min="6" max="6" width="12.42578125" style="45" customWidth="1"/>
    <col min="7" max="16384" width="8.85546875" style="42"/>
  </cols>
  <sheetData>
    <row r="1" spans="1:7" ht="11.1" customHeight="1" x14ac:dyDescent="0.25">
      <c r="A1" s="545" t="s">
        <v>370</v>
      </c>
      <c r="B1" s="546"/>
      <c r="C1" s="546"/>
      <c r="D1" s="546"/>
      <c r="E1" s="546"/>
      <c r="F1" s="546"/>
    </row>
    <row r="2" spans="1:7" ht="11.1" customHeight="1" x14ac:dyDescent="0.25">
      <c r="A2" s="547" t="s">
        <v>0</v>
      </c>
      <c r="B2" s="547"/>
      <c r="C2" s="547"/>
      <c r="D2" s="547"/>
      <c r="E2" s="547"/>
      <c r="F2" s="547"/>
    </row>
    <row r="3" spans="1:7" ht="11.1" customHeight="1" x14ac:dyDescent="0.25">
      <c r="A3" s="202" t="s">
        <v>357</v>
      </c>
      <c r="B3" s="201">
        <v>2021</v>
      </c>
      <c r="C3" s="201">
        <v>2020</v>
      </c>
      <c r="D3" s="201">
        <v>2019</v>
      </c>
      <c r="E3" s="201">
        <v>2018</v>
      </c>
      <c r="F3" s="201">
        <v>2017</v>
      </c>
    </row>
    <row r="4" spans="1:7" ht="11.1" customHeight="1" x14ac:dyDescent="0.25">
      <c r="A4" s="43">
        <v>1</v>
      </c>
      <c r="B4" s="44">
        <v>94</v>
      </c>
      <c r="C4" s="44">
        <v>94</v>
      </c>
      <c r="D4" s="44">
        <v>89</v>
      </c>
      <c r="E4" s="44">
        <v>87</v>
      </c>
      <c r="F4" s="44">
        <v>88</v>
      </c>
    </row>
    <row r="5" spans="1:7" ht="11.1" customHeight="1" x14ac:dyDescent="0.25">
      <c r="A5" s="43">
        <v>2</v>
      </c>
      <c r="B5" s="44">
        <v>57</v>
      </c>
      <c r="C5" s="44">
        <v>57</v>
      </c>
      <c r="D5" s="44">
        <v>56</v>
      </c>
      <c r="E5" s="44">
        <v>57</v>
      </c>
      <c r="F5" s="44">
        <v>57</v>
      </c>
    </row>
    <row r="6" spans="1:7" ht="11.1" customHeight="1" x14ac:dyDescent="0.25">
      <c r="A6" s="43" t="s">
        <v>1</v>
      </c>
      <c r="B6" s="44">
        <v>5</v>
      </c>
      <c r="C6" s="44">
        <v>5</v>
      </c>
      <c r="D6" s="44">
        <v>5</v>
      </c>
      <c r="E6" s="44">
        <v>5</v>
      </c>
      <c r="F6" s="44">
        <v>4</v>
      </c>
    </row>
    <row r="7" spans="1:7" ht="11.1" customHeight="1" x14ac:dyDescent="0.25">
      <c r="A7" s="43" t="s">
        <v>355</v>
      </c>
      <c r="B7" s="44">
        <f>SUM(B4:B6)</f>
        <v>156</v>
      </c>
      <c r="C7" s="44">
        <f>SUM(C4:C6)</f>
        <v>156</v>
      </c>
      <c r="D7" s="44">
        <f>SUM(D4:D6)</f>
        <v>150</v>
      </c>
      <c r="E7" s="44">
        <f>SUM(E4:E6)</f>
        <v>149</v>
      </c>
      <c r="F7" s="44">
        <f>SUM(F4:F6)</f>
        <v>149</v>
      </c>
    </row>
    <row r="8" spans="1:7" ht="11.1" customHeight="1" thickBot="1" x14ac:dyDescent="0.3">
      <c r="A8" s="160"/>
      <c r="B8" s="161"/>
      <c r="C8" s="548" t="s">
        <v>261</v>
      </c>
      <c r="D8" s="549"/>
      <c r="E8" s="161"/>
      <c r="F8" s="161"/>
      <c r="G8" s="65"/>
    </row>
    <row r="9" spans="1:7" ht="11.1" customHeight="1" x14ac:dyDescent="0.25">
      <c r="A9" s="200" t="s">
        <v>357</v>
      </c>
      <c r="B9" s="201">
        <v>2021</v>
      </c>
      <c r="C9" s="201">
        <v>2020</v>
      </c>
      <c r="D9" s="201">
        <v>2019</v>
      </c>
      <c r="E9" s="201">
        <v>2018</v>
      </c>
      <c r="F9" s="201">
        <v>2017</v>
      </c>
      <c r="G9" s="65"/>
    </row>
    <row r="10" spans="1:7" ht="11.1" customHeight="1" x14ac:dyDescent="0.25">
      <c r="A10" s="163">
        <v>1</v>
      </c>
      <c r="B10" s="162">
        <v>8</v>
      </c>
      <c r="C10" s="162">
        <v>8</v>
      </c>
      <c r="D10" s="162">
        <v>8</v>
      </c>
      <c r="E10" s="162">
        <v>8</v>
      </c>
      <c r="F10" s="164">
        <v>8</v>
      </c>
      <c r="G10" s="65"/>
    </row>
    <row r="11" spans="1:7" ht="11.1" customHeight="1" x14ac:dyDescent="0.25">
      <c r="A11" s="163">
        <v>2</v>
      </c>
      <c r="B11" s="162">
        <v>6</v>
      </c>
      <c r="C11" s="162">
        <v>6</v>
      </c>
      <c r="D11" s="162">
        <v>6</v>
      </c>
      <c r="E11" s="162">
        <v>7</v>
      </c>
      <c r="F11" s="164">
        <v>7</v>
      </c>
    </row>
    <row r="12" spans="1:7" ht="11.1" customHeight="1" x14ac:dyDescent="0.25">
      <c r="A12" s="163" t="s">
        <v>1</v>
      </c>
      <c r="B12" s="162">
        <v>0</v>
      </c>
      <c r="C12" s="162">
        <v>0</v>
      </c>
      <c r="D12" s="162">
        <v>0</v>
      </c>
      <c r="E12" s="162">
        <v>0</v>
      </c>
      <c r="F12" s="164">
        <v>0</v>
      </c>
    </row>
    <row r="13" spans="1:7" ht="11.1" customHeight="1" thickBot="1" x14ac:dyDescent="0.3">
      <c r="A13" s="165" t="s">
        <v>354</v>
      </c>
      <c r="B13" s="166">
        <f>SUM(B10:B12)</f>
        <v>14</v>
      </c>
      <c r="C13" s="166">
        <f>SUM(C10:C12)</f>
        <v>14</v>
      </c>
      <c r="D13" s="166">
        <f>SUM(D10:D12)</f>
        <v>14</v>
      </c>
      <c r="E13" s="166">
        <f>SUM(E10:E12)</f>
        <v>15</v>
      </c>
      <c r="F13" s="167">
        <f>SUM(F10:F12)</f>
        <v>15</v>
      </c>
    </row>
    <row r="14" spans="1:7" ht="11.1" customHeight="1" thickBot="1" x14ac:dyDescent="0.3">
      <c r="A14" s="160"/>
      <c r="B14" s="161"/>
      <c r="C14" s="543" t="s">
        <v>356</v>
      </c>
      <c r="D14" s="544"/>
      <c r="E14" s="161"/>
      <c r="F14" s="161"/>
    </row>
    <row r="15" spans="1:7" ht="11.1" customHeight="1" x14ac:dyDescent="0.25">
      <c r="A15" s="200" t="s">
        <v>357</v>
      </c>
      <c r="B15" s="201">
        <v>2021</v>
      </c>
      <c r="C15" s="201">
        <v>2020</v>
      </c>
      <c r="D15" s="201">
        <v>2019</v>
      </c>
      <c r="E15" s="201">
        <v>2018</v>
      </c>
      <c r="F15" s="201">
        <v>2017</v>
      </c>
    </row>
    <row r="16" spans="1:7" ht="11.1" customHeight="1" x14ac:dyDescent="0.25">
      <c r="A16" s="163">
        <v>1</v>
      </c>
      <c r="B16" s="162">
        <f t="shared" ref="B16:F17" si="0">B4+B10</f>
        <v>102</v>
      </c>
      <c r="C16" s="162">
        <f t="shared" si="0"/>
        <v>102</v>
      </c>
      <c r="D16" s="162">
        <f t="shared" si="0"/>
        <v>97</v>
      </c>
      <c r="E16" s="162">
        <f t="shared" si="0"/>
        <v>95</v>
      </c>
      <c r="F16" s="164">
        <f t="shared" si="0"/>
        <v>96</v>
      </c>
    </row>
    <row r="17" spans="1:21" ht="11.1" customHeight="1" x14ac:dyDescent="0.25">
      <c r="A17" s="163">
        <v>2</v>
      </c>
      <c r="B17" s="162">
        <f t="shared" si="0"/>
        <v>63</v>
      </c>
      <c r="C17" s="162">
        <f t="shared" si="0"/>
        <v>63</v>
      </c>
      <c r="D17" s="162">
        <f t="shared" si="0"/>
        <v>62</v>
      </c>
      <c r="E17" s="162">
        <f t="shared" si="0"/>
        <v>64</v>
      </c>
      <c r="F17" s="164">
        <f t="shared" si="0"/>
        <v>64</v>
      </c>
    </row>
    <row r="18" spans="1:21" ht="11.1" customHeight="1" x14ac:dyDescent="0.25">
      <c r="A18" s="163" t="s">
        <v>1</v>
      </c>
      <c r="B18" s="162">
        <f>B6</f>
        <v>5</v>
      </c>
      <c r="C18" s="162">
        <f>D6</f>
        <v>5</v>
      </c>
      <c r="D18" s="162">
        <f>D6</f>
        <v>5</v>
      </c>
      <c r="E18" s="162">
        <f>E6</f>
        <v>5</v>
      </c>
      <c r="F18" s="164">
        <f>F6</f>
        <v>4</v>
      </c>
    </row>
    <row r="19" spans="1:21" s="5" customFormat="1" ht="11.1" customHeight="1" thickBot="1" x14ac:dyDescent="0.3">
      <c r="A19" s="499" t="s">
        <v>354</v>
      </c>
      <c r="B19" s="500">
        <f>B4+B5+B6+B10+B11</f>
        <v>170</v>
      </c>
      <c r="C19" s="500">
        <f>C4+C5+C6+C10+C11</f>
        <v>170</v>
      </c>
      <c r="D19" s="500">
        <f>D4+D5+D6+D10+D11</f>
        <v>164</v>
      </c>
      <c r="E19" s="500">
        <f>E4+E5+E6+E10+E11</f>
        <v>164</v>
      </c>
      <c r="F19" s="501">
        <f>F4+F5+F6+F10+F11</f>
        <v>164</v>
      </c>
    </row>
    <row r="20" spans="1:21" x14ac:dyDescent="0.25">
      <c r="M20" s="65"/>
      <c r="N20" s="65"/>
      <c r="O20" s="65"/>
      <c r="P20" s="65"/>
      <c r="Q20" s="65"/>
      <c r="R20" s="65"/>
      <c r="S20" s="65"/>
      <c r="T20" s="65"/>
      <c r="U20" s="65"/>
    </row>
    <row r="21" spans="1:21" x14ac:dyDescent="0.25">
      <c r="M21" s="65"/>
      <c r="N21" s="65"/>
      <c r="O21" s="65"/>
      <c r="P21" s="65"/>
      <c r="Q21" s="65"/>
      <c r="R21" s="65"/>
      <c r="S21" s="65"/>
      <c r="T21" s="65"/>
      <c r="U21" s="65"/>
    </row>
    <row r="22" spans="1:21" x14ac:dyDescent="0.25">
      <c r="M22" s="65"/>
      <c r="N22" s="550"/>
      <c r="O22" s="551"/>
      <c r="P22" s="551"/>
      <c r="Q22" s="551"/>
      <c r="R22" s="551"/>
      <c r="S22" s="551"/>
      <c r="T22" s="65"/>
      <c r="U22" s="65"/>
    </row>
    <row r="23" spans="1:21" x14ac:dyDescent="0.25">
      <c r="M23" s="65"/>
      <c r="N23" s="542"/>
      <c r="O23" s="542"/>
      <c r="P23" s="542"/>
      <c r="Q23" s="542"/>
      <c r="R23" s="542"/>
      <c r="S23" s="542"/>
      <c r="T23" s="65"/>
      <c r="U23" s="65"/>
    </row>
    <row r="24" spans="1:21" x14ac:dyDescent="0.25">
      <c r="M24" s="65"/>
      <c r="N24" s="160"/>
      <c r="O24" s="168"/>
      <c r="P24" s="168"/>
      <c r="Q24" s="168"/>
      <c r="R24" s="168"/>
      <c r="S24" s="168"/>
      <c r="T24" s="65"/>
      <c r="U24" s="65"/>
    </row>
    <row r="25" spans="1:21" x14ac:dyDescent="0.25">
      <c r="M25" s="65"/>
      <c r="N25" s="160"/>
      <c r="O25" s="161"/>
      <c r="P25" s="161"/>
      <c r="Q25" s="161"/>
      <c r="R25" s="161"/>
      <c r="S25" s="161"/>
      <c r="T25" s="65"/>
      <c r="U25" s="65"/>
    </row>
    <row r="26" spans="1:21" x14ac:dyDescent="0.25">
      <c r="M26" s="65"/>
      <c r="N26" s="160"/>
      <c r="O26" s="161"/>
      <c r="P26" s="161"/>
      <c r="Q26" s="161"/>
      <c r="R26" s="161"/>
      <c r="S26" s="161"/>
      <c r="T26" s="65"/>
      <c r="U26" s="65"/>
    </row>
    <row r="27" spans="1:21" x14ac:dyDescent="0.25">
      <c r="M27" s="65"/>
      <c r="N27" s="160"/>
      <c r="O27" s="161"/>
      <c r="P27" s="161"/>
      <c r="Q27" s="161"/>
      <c r="R27" s="161"/>
      <c r="S27" s="161"/>
      <c r="T27" s="65"/>
      <c r="U27" s="65"/>
    </row>
    <row r="28" spans="1:21" x14ac:dyDescent="0.25">
      <c r="M28" s="65"/>
      <c r="N28" s="160"/>
      <c r="O28" s="161"/>
      <c r="P28" s="161"/>
      <c r="Q28" s="161"/>
      <c r="R28" s="161"/>
      <c r="S28" s="161"/>
      <c r="T28" s="65"/>
      <c r="U28" s="65"/>
    </row>
    <row r="29" spans="1:21" x14ac:dyDescent="0.25">
      <c r="M29" s="65"/>
      <c r="N29" s="160"/>
      <c r="O29" s="161"/>
      <c r="P29" s="161"/>
      <c r="Q29" s="161"/>
      <c r="R29" s="161"/>
      <c r="S29" s="161"/>
      <c r="T29" s="65"/>
      <c r="U29" s="65"/>
    </row>
    <row r="30" spans="1:21" x14ac:dyDescent="0.25">
      <c r="M30" s="65"/>
      <c r="N30" s="160"/>
      <c r="O30" s="161"/>
      <c r="P30" s="161"/>
      <c r="Q30" s="161"/>
      <c r="R30" s="161"/>
      <c r="S30" s="161"/>
      <c r="T30" s="65"/>
      <c r="U30" s="65"/>
    </row>
    <row r="31" spans="1:21" x14ac:dyDescent="0.25">
      <c r="M31" s="65"/>
      <c r="N31" s="65"/>
      <c r="O31" s="168"/>
      <c r="P31" s="168"/>
      <c r="Q31" s="168"/>
      <c r="R31" s="168"/>
      <c r="S31" s="168"/>
      <c r="T31" s="65"/>
      <c r="U31" s="65"/>
    </row>
    <row r="32" spans="1:21" x14ac:dyDescent="0.25">
      <c r="M32" s="65"/>
      <c r="N32" s="160"/>
      <c r="O32" s="168"/>
      <c r="P32" s="168"/>
      <c r="Q32" s="168"/>
      <c r="R32" s="168"/>
      <c r="S32" s="168"/>
      <c r="T32" s="65"/>
      <c r="U32" s="65"/>
    </row>
    <row r="33" spans="13:21" x14ac:dyDescent="0.25">
      <c r="M33" s="65"/>
      <c r="N33" s="65"/>
      <c r="O33" s="65"/>
      <c r="P33" s="65"/>
      <c r="Q33" s="65"/>
      <c r="R33" s="65"/>
      <c r="S33" s="65"/>
      <c r="T33" s="65"/>
      <c r="U33" s="65"/>
    </row>
    <row r="34" spans="13:21" x14ac:dyDescent="0.25">
      <c r="M34" s="65"/>
      <c r="N34" s="65"/>
      <c r="O34" s="65"/>
      <c r="P34" s="65"/>
      <c r="Q34" s="65"/>
      <c r="R34" s="65"/>
      <c r="S34" s="65"/>
      <c r="T34" s="65"/>
      <c r="U34" s="65"/>
    </row>
    <row r="35" spans="13:21" x14ac:dyDescent="0.25">
      <c r="M35" s="65"/>
      <c r="N35" s="65"/>
      <c r="O35" s="65"/>
      <c r="P35" s="65"/>
      <c r="Q35" s="65"/>
      <c r="R35" s="65"/>
      <c r="S35" s="65"/>
      <c r="T35" s="65"/>
      <c r="U35" s="65"/>
    </row>
    <row r="36" spans="13:21" x14ac:dyDescent="0.25">
      <c r="M36" s="65"/>
      <c r="N36" s="65"/>
      <c r="O36" s="65"/>
      <c r="P36" s="65"/>
      <c r="Q36" s="65"/>
      <c r="R36" s="65"/>
      <c r="S36" s="65"/>
      <c r="T36" s="65"/>
      <c r="U36" s="65"/>
    </row>
  </sheetData>
  <mergeCells count="6">
    <mergeCell ref="N23:S23"/>
    <mergeCell ref="C14:D14"/>
    <mergeCell ref="A1:F1"/>
    <mergeCell ref="A2:F2"/>
    <mergeCell ref="C8:D8"/>
    <mergeCell ref="N22:S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18"/>
  <sheetViews>
    <sheetView zoomScaleNormal="100" workbookViewId="0">
      <selection activeCell="M22" sqref="M22"/>
    </sheetView>
  </sheetViews>
  <sheetFormatPr defaultColWidth="9.140625" defaultRowHeight="15" x14ac:dyDescent="0.25"/>
  <cols>
    <col min="1" max="1" width="13.42578125" bestFit="1" customWidth="1"/>
    <col min="2" max="2" width="7" bestFit="1" customWidth="1"/>
    <col min="3" max="3" width="8.140625" bestFit="1" customWidth="1"/>
    <col min="4" max="4" width="16" bestFit="1" customWidth="1"/>
    <col min="6" max="6" width="13.42578125" bestFit="1" customWidth="1"/>
    <col min="7" max="7" width="7" bestFit="1" customWidth="1"/>
    <col min="8" max="8" width="8.140625" bestFit="1" customWidth="1"/>
    <col min="9" max="9" width="16" bestFit="1" customWidth="1"/>
    <col min="11" max="11" width="13.42578125" bestFit="1" customWidth="1"/>
    <col min="12" max="12" width="7" bestFit="1" customWidth="1"/>
    <col min="13" max="13" width="8.140625" bestFit="1" customWidth="1"/>
    <col min="14" max="14" width="16" bestFit="1" customWidth="1"/>
    <col min="16" max="16" width="13.42578125" bestFit="1" customWidth="1"/>
    <col min="17" max="17" width="7" bestFit="1" customWidth="1"/>
    <col min="18" max="18" width="8.140625" bestFit="1" customWidth="1"/>
    <col min="19" max="19" width="16" bestFit="1" customWidth="1"/>
    <col min="21" max="21" width="13.42578125" bestFit="1" customWidth="1"/>
    <col min="22" max="22" width="7" bestFit="1" customWidth="1"/>
    <col min="23" max="23" width="8.140625" bestFit="1" customWidth="1"/>
    <col min="24" max="24" width="16" bestFit="1" customWidth="1"/>
  </cols>
  <sheetData>
    <row r="1" spans="1:24" ht="7.9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434" customFormat="1" ht="18.600000000000001" customHeight="1" x14ac:dyDescent="0.25">
      <c r="A2" s="691" t="s">
        <v>389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468"/>
      <c r="P2" s="468"/>
      <c r="Q2" s="468"/>
      <c r="R2" s="468"/>
      <c r="S2" s="468"/>
      <c r="T2" s="468"/>
      <c r="U2" s="468"/>
      <c r="V2" s="468"/>
      <c r="W2" s="468"/>
      <c r="X2" s="468"/>
    </row>
    <row r="3" spans="1:24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5.75" thickBot="1" x14ac:dyDescent="0.3"/>
    <row r="5" spans="1:24" x14ac:dyDescent="0.25">
      <c r="A5" s="409"/>
      <c r="B5" s="410"/>
      <c r="C5" s="688" t="s">
        <v>78</v>
      </c>
      <c r="D5" s="686"/>
      <c r="E5" s="687"/>
      <c r="F5" s="685" t="s">
        <v>73</v>
      </c>
      <c r="G5" s="686"/>
      <c r="H5" s="687"/>
      <c r="I5" s="685" t="s">
        <v>79</v>
      </c>
      <c r="J5" s="686"/>
      <c r="K5" s="687"/>
      <c r="L5" s="685" t="s">
        <v>80</v>
      </c>
      <c r="M5" s="686"/>
      <c r="N5" s="687"/>
      <c r="O5" s="685" t="s">
        <v>81</v>
      </c>
      <c r="P5" s="686"/>
      <c r="Q5" s="687"/>
    </row>
    <row r="6" spans="1:24" ht="15.75" thickBot="1" x14ac:dyDescent="0.3">
      <c r="A6" s="411"/>
      <c r="B6" s="412"/>
      <c r="C6" s="408" t="s">
        <v>256</v>
      </c>
      <c r="D6" s="354" t="s">
        <v>257</v>
      </c>
      <c r="E6" s="355" t="s">
        <v>321</v>
      </c>
      <c r="F6" s="353" t="s">
        <v>256</v>
      </c>
      <c r="G6" s="354" t="s">
        <v>257</v>
      </c>
      <c r="H6" s="355" t="s">
        <v>321</v>
      </c>
      <c r="I6" s="353" t="s">
        <v>256</v>
      </c>
      <c r="J6" s="354" t="s">
        <v>257</v>
      </c>
      <c r="K6" s="355" t="s">
        <v>321</v>
      </c>
      <c r="L6" s="353" t="s">
        <v>256</v>
      </c>
      <c r="M6" s="354" t="s">
        <v>257</v>
      </c>
      <c r="N6" s="355" t="s">
        <v>321</v>
      </c>
      <c r="O6" s="353" t="s">
        <v>256</v>
      </c>
      <c r="P6" s="354" t="s">
        <v>257</v>
      </c>
      <c r="Q6" s="355" t="s">
        <v>321</v>
      </c>
    </row>
    <row r="7" spans="1:24" x14ac:dyDescent="0.25">
      <c r="A7" s="689" t="s">
        <v>84</v>
      </c>
      <c r="B7" s="269" t="s">
        <v>74</v>
      </c>
      <c r="C7" s="33">
        <v>142</v>
      </c>
      <c r="D7" s="34">
        <v>0</v>
      </c>
      <c r="E7" s="28">
        <f>D7/(C7+D7)</f>
        <v>0</v>
      </c>
      <c r="F7" s="33">
        <v>126</v>
      </c>
      <c r="G7" s="34">
        <v>0</v>
      </c>
      <c r="H7" s="28">
        <f>G7/(F7+G7)</f>
        <v>0</v>
      </c>
      <c r="I7" s="33">
        <v>122</v>
      </c>
      <c r="J7" s="34">
        <v>0</v>
      </c>
      <c r="K7" s="28">
        <f>J7/(I7+J7)</f>
        <v>0</v>
      </c>
      <c r="L7" s="33">
        <v>141</v>
      </c>
      <c r="M7" s="34">
        <v>0</v>
      </c>
      <c r="N7" s="28">
        <f>M7/(L7+M7)</f>
        <v>0</v>
      </c>
      <c r="O7" s="33">
        <v>162</v>
      </c>
      <c r="P7" s="34">
        <v>0</v>
      </c>
      <c r="Q7" s="28">
        <f>P7/(O7+P7)</f>
        <v>0</v>
      </c>
    </row>
    <row r="8" spans="1:24" x14ac:dyDescent="0.25">
      <c r="A8" s="598"/>
      <c r="B8" s="16" t="s">
        <v>319</v>
      </c>
      <c r="C8" s="19">
        <v>1629</v>
      </c>
      <c r="D8" s="1">
        <v>1363</v>
      </c>
      <c r="E8" s="29">
        <f>D8/(C8+D8)</f>
        <v>0.45554812834224601</v>
      </c>
      <c r="F8" s="19">
        <v>1624</v>
      </c>
      <c r="G8" s="1">
        <v>1305</v>
      </c>
      <c r="H8" s="29">
        <f t="shared" ref="H8:H18" si="0">G8/(F8+G8)</f>
        <v>0.44554455445544555</v>
      </c>
      <c r="I8" s="19">
        <v>1523</v>
      </c>
      <c r="J8" s="1">
        <v>1370</v>
      </c>
      <c r="K8" s="29">
        <f t="shared" ref="K8:K18" si="1">J8/(I8+J8)</f>
        <v>0.47355686138956099</v>
      </c>
      <c r="L8" s="19">
        <v>1502</v>
      </c>
      <c r="M8" s="1">
        <v>1299</v>
      </c>
      <c r="N8" s="29">
        <f t="shared" ref="N8:N18" si="2">M8/(L8+M8)</f>
        <v>0.46376294180649769</v>
      </c>
      <c r="O8" s="19">
        <v>1427</v>
      </c>
      <c r="P8" s="1">
        <v>1314</v>
      </c>
      <c r="Q8" s="29">
        <f t="shared" ref="Q8:Q18" si="3">P8/(O8+P8)</f>
        <v>0.47938708500547245</v>
      </c>
    </row>
    <row r="9" spans="1:24" ht="15.75" thickBot="1" x14ac:dyDescent="0.3">
      <c r="A9" s="598"/>
      <c r="B9" s="16" t="s">
        <v>320</v>
      </c>
      <c r="C9" s="19">
        <v>43</v>
      </c>
      <c r="D9" s="1">
        <v>0</v>
      </c>
      <c r="E9" s="29">
        <f t="shared" ref="E9:E18" si="4">D9/(C9+D9)</f>
        <v>0</v>
      </c>
      <c r="F9" s="19">
        <v>46</v>
      </c>
      <c r="G9" s="1">
        <v>0</v>
      </c>
      <c r="H9" s="29">
        <f t="shared" si="0"/>
        <v>0</v>
      </c>
      <c r="I9" s="19">
        <v>35</v>
      </c>
      <c r="J9" s="1">
        <v>0</v>
      </c>
      <c r="K9" s="29">
        <f t="shared" si="1"/>
        <v>0</v>
      </c>
      <c r="L9" s="19">
        <v>21</v>
      </c>
      <c r="M9" s="1">
        <v>0</v>
      </c>
      <c r="N9" s="29">
        <f t="shared" si="2"/>
        <v>0</v>
      </c>
      <c r="O9" s="19">
        <v>12</v>
      </c>
      <c r="P9" s="1">
        <v>0</v>
      </c>
      <c r="Q9" s="29">
        <f t="shared" si="3"/>
        <v>0</v>
      </c>
    </row>
    <row r="10" spans="1:24" x14ac:dyDescent="0.25">
      <c r="A10" s="690" t="s">
        <v>85</v>
      </c>
      <c r="B10" s="15" t="s">
        <v>74</v>
      </c>
      <c r="C10" s="33">
        <v>520</v>
      </c>
      <c r="D10" s="34">
        <v>0</v>
      </c>
      <c r="E10" s="28">
        <f t="shared" si="4"/>
        <v>0</v>
      </c>
      <c r="F10" s="33">
        <v>505</v>
      </c>
      <c r="G10" s="34">
        <v>0</v>
      </c>
      <c r="H10" s="28">
        <f t="shared" si="0"/>
        <v>0</v>
      </c>
      <c r="I10" s="33">
        <v>542</v>
      </c>
      <c r="J10" s="34">
        <v>0</v>
      </c>
      <c r="K10" s="28">
        <f t="shared" si="1"/>
        <v>0</v>
      </c>
      <c r="L10" s="33">
        <v>572</v>
      </c>
      <c r="M10" s="34">
        <v>0</v>
      </c>
      <c r="N10" s="28">
        <f t="shared" si="2"/>
        <v>0</v>
      </c>
      <c r="O10" s="33">
        <v>547</v>
      </c>
      <c r="P10" s="34">
        <v>0</v>
      </c>
      <c r="Q10" s="28">
        <f t="shared" si="3"/>
        <v>0</v>
      </c>
    </row>
    <row r="11" spans="1:24" ht="15.75" thickBot="1" x14ac:dyDescent="0.3">
      <c r="A11" s="598"/>
      <c r="B11" s="16" t="s">
        <v>320</v>
      </c>
      <c r="C11" s="19">
        <v>265</v>
      </c>
      <c r="D11" s="1">
        <v>0</v>
      </c>
      <c r="E11" s="29">
        <f t="shared" si="4"/>
        <v>0</v>
      </c>
      <c r="F11" s="19">
        <v>267</v>
      </c>
      <c r="G11" s="1">
        <v>0</v>
      </c>
      <c r="H11" s="29">
        <f t="shared" si="0"/>
        <v>0</v>
      </c>
      <c r="I11" s="19">
        <v>288</v>
      </c>
      <c r="J11" s="1">
        <v>0</v>
      </c>
      <c r="K11" s="29">
        <f t="shared" si="1"/>
        <v>0</v>
      </c>
      <c r="L11" s="19">
        <v>292</v>
      </c>
      <c r="M11" s="1">
        <v>0</v>
      </c>
      <c r="N11" s="29">
        <f t="shared" si="2"/>
        <v>0</v>
      </c>
      <c r="O11" s="19">
        <v>323</v>
      </c>
      <c r="P11" s="1">
        <v>0</v>
      </c>
      <c r="Q11" s="29">
        <f t="shared" si="3"/>
        <v>0</v>
      </c>
    </row>
    <row r="12" spans="1:24" x14ac:dyDescent="0.25">
      <c r="A12" s="690" t="s">
        <v>86</v>
      </c>
      <c r="B12" s="15" t="s">
        <v>74</v>
      </c>
      <c r="C12" s="33">
        <v>669</v>
      </c>
      <c r="D12" s="34">
        <v>0</v>
      </c>
      <c r="E12" s="28">
        <f t="shared" si="4"/>
        <v>0</v>
      </c>
      <c r="F12" s="33">
        <v>665</v>
      </c>
      <c r="G12" s="34">
        <v>0</v>
      </c>
      <c r="H12" s="28">
        <f t="shared" si="0"/>
        <v>0</v>
      </c>
      <c r="I12" s="33">
        <v>587</v>
      </c>
      <c r="J12" s="34">
        <v>0</v>
      </c>
      <c r="K12" s="28">
        <f t="shared" si="1"/>
        <v>0</v>
      </c>
      <c r="L12" s="33">
        <v>621</v>
      </c>
      <c r="M12" s="34">
        <v>0</v>
      </c>
      <c r="N12" s="28">
        <f t="shared" si="2"/>
        <v>0</v>
      </c>
      <c r="O12" s="33">
        <v>633</v>
      </c>
      <c r="P12" s="34">
        <v>0</v>
      </c>
      <c r="Q12" s="28">
        <f t="shared" si="3"/>
        <v>0</v>
      </c>
    </row>
    <row r="13" spans="1:24" ht="15.75" thickBot="1" x14ac:dyDescent="0.3">
      <c r="A13" s="598"/>
      <c r="B13" s="16" t="s">
        <v>320</v>
      </c>
      <c r="C13" s="19">
        <v>276</v>
      </c>
      <c r="D13" s="1">
        <v>0</v>
      </c>
      <c r="E13" s="29">
        <f t="shared" si="4"/>
        <v>0</v>
      </c>
      <c r="F13" s="19">
        <v>267</v>
      </c>
      <c r="G13" s="1">
        <v>0</v>
      </c>
      <c r="H13" s="29">
        <f t="shared" si="0"/>
        <v>0</v>
      </c>
      <c r="I13" s="19">
        <v>272</v>
      </c>
      <c r="J13" s="1">
        <v>0</v>
      </c>
      <c r="K13" s="29">
        <f t="shared" si="1"/>
        <v>0</v>
      </c>
      <c r="L13" s="19">
        <v>304</v>
      </c>
      <c r="M13" s="1">
        <v>0</v>
      </c>
      <c r="N13" s="29">
        <f t="shared" si="2"/>
        <v>0</v>
      </c>
      <c r="O13" s="19">
        <v>341</v>
      </c>
      <c r="P13" s="1">
        <v>0</v>
      </c>
      <c r="Q13" s="29">
        <f t="shared" si="3"/>
        <v>0</v>
      </c>
    </row>
    <row r="14" spans="1:24" x14ac:dyDescent="0.25">
      <c r="A14" s="690" t="s">
        <v>83</v>
      </c>
      <c r="B14" s="15" t="s">
        <v>74</v>
      </c>
      <c r="C14" s="33">
        <v>512</v>
      </c>
      <c r="D14" s="34">
        <v>0</v>
      </c>
      <c r="E14" s="28">
        <f t="shared" si="4"/>
        <v>0</v>
      </c>
      <c r="F14" s="33">
        <v>470</v>
      </c>
      <c r="G14" s="34">
        <v>0</v>
      </c>
      <c r="H14" s="28">
        <f t="shared" si="0"/>
        <v>0</v>
      </c>
      <c r="I14" s="33">
        <v>445</v>
      </c>
      <c r="J14" s="34">
        <v>0</v>
      </c>
      <c r="K14" s="28">
        <f t="shared" si="1"/>
        <v>0</v>
      </c>
      <c r="L14" s="33">
        <v>467</v>
      </c>
      <c r="M14" s="34">
        <v>0</v>
      </c>
      <c r="N14" s="28">
        <f t="shared" si="2"/>
        <v>0</v>
      </c>
      <c r="O14" s="33">
        <v>495</v>
      </c>
      <c r="P14" s="34">
        <v>0</v>
      </c>
      <c r="Q14" s="28">
        <f t="shared" si="3"/>
        <v>0</v>
      </c>
    </row>
    <row r="15" spans="1:24" ht="15.75" thickBot="1" x14ac:dyDescent="0.3">
      <c r="A15" s="598"/>
      <c r="B15" s="16" t="s">
        <v>320</v>
      </c>
      <c r="C15" s="19">
        <v>183</v>
      </c>
      <c r="D15" s="1">
        <v>0</v>
      </c>
      <c r="E15" s="29">
        <f t="shared" si="4"/>
        <v>0</v>
      </c>
      <c r="F15" s="19">
        <v>166</v>
      </c>
      <c r="G15" s="1">
        <v>0</v>
      </c>
      <c r="H15" s="29">
        <f t="shared" si="0"/>
        <v>0</v>
      </c>
      <c r="I15" s="19">
        <v>181</v>
      </c>
      <c r="J15" s="1">
        <v>0</v>
      </c>
      <c r="K15" s="29">
        <f t="shared" si="1"/>
        <v>0</v>
      </c>
      <c r="L15" s="19">
        <v>205</v>
      </c>
      <c r="M15" s="1">
        <v>0</v>
      </c>
      <c r="N15" s="29">
        <f t="shared" si="2"/>
        <v>0</v>
      </c>
      <c r="O15" s="19">
        <v>191</v>
      </c>
      <c r="P15" s="1">
        <v>0</v>
      </c>
      <c r="Q15" s="29">
        <f t="shared" si="3"/>
        <v>0</v>
      </c>
    </row>
    <row r="16" spans="1:24" x14ac:dyDescent="0.25">
      <c r="A16" s="690" t="s">
        <v>82</v>
      </c>
      <c r="B16" s="15" t="s">
        <v>74</v>
      </c>
      <c r="C16" s="33">
        <v>1042</v>
      </c>
      <c r="D16" s="34">
        <v>0</v>
      </c>
      <c r="E16" s="28">
        <f t="shared" si="4"/>
        <v>0</v>
      </c>
      <c r="F16" s="33">
        <v>1006</v>
      </c>
      <c r="G16" s="34">
        <v>0</v>
      </c>
      <c r="H16" s="28">
        <f t="shared" si="0"/>
        <v>0</v>
      </c>
      <c r="I16" s="33">
        <v>850</v>
      </c>
      <c r="J16" s="34">
        <v>0</v>
      </c>
      <c r="K16" s="28">
        <f t="shared" si="1"/>
        <v>0</v>
      </c>
      <c r="L16" s="33">
        <v>787</v>
      </c>
      <c r="M16" s="34">
        <v>0</v>
      </c>
      <c r="N16" s="28">
        <f t="shared" si="2"/>
        <v>0</v>
      </c>
      <c r="O16" s="33">
        <v>867</v>
      </c>
      <c r="P16" s="34">
        <v>0</v>
      </c>
      <c r="Q16" s="28">
        <f t="shared" si="3"/>
        <v>0</v>
      </c>
    </row>
    <row r="17" spans="1:17" ht="15.75" thickBot="1" x14ac:dyDescent="0.3">
      <c r="A17" s="598"/>
      <c r="B17" s="16" t="s">
        <v>320</v>
      </c>
      <c r="C17" s="19">
        <v>338</v>
      </c>
      <c r="D17" s="1">
        <v>19</v>
      </c>
      <c r="E17" s="29">
        <f t="shared" si="4"/>
        <v>5.3221288515406161E-2</v>
      </c>
      <c r="F17" s="19">
        <v>287</v>
      </c>
      <c r="G17" s="1">
        <v>16</v>
      </c>
      <c r="H17" s="29">
        <f t="shared" si="0"/>
        <v>5.2805280528052806E-2</v>
      </c>
      <c r="I17" s="19">
        <v>321</v>
      </c>
      <c r="J17" s="1">
        <v>12</v>
      </c>
      <c r="K17" s="29">
        <f t="shared" si="1"/>
        <v>3.6036036036036036E-2</v>
      </c>
      <c r="L17" s="19">
        <v>384</v>
      </c>
      <c r="M17" s="1">
        <v>10</v>
      </c>
      <c r="N17" s="29">
        <f t="shared" si="2"/>
        <v>2.5380710659898477E-2</v>
      </c>
      <c r="O17" s="19">
        <v>424</v>
      </c>
      <c r="P17" s="1">
        <v>13</v>
      </c>
      <c r="Q17" s="29">
        <f t="shared" si="3"/>
        <v>2.9748283752860413E-2</v>
      </c>
    </row>
    <row r="18" spans="1:17" ht="15.75" thickBot="1" x14ac:dyDescent="0.3">
      <c r="A18" s="352" t="s">
        <v>12</v>
      </c>
      <c r="B18" s="31" t="s">
        <v>74</v>
      </c>
      <c r="C18" s="25">
        <v>87</v>
      </c>
      <c r="D18" s="26">
        <v>0</v>
      </c>
      <c r="E18" s="32">
        <f t="shared" si="4"/>
        <v>0</v>
      </c>
      <c r="F18" s="25">
        <v>85</v>
      </c>
      <c r="G18" s="26">
        <v>0</v>
      </c>
      <c r="H18" s="32">
        <f t="shared" si="0"/>
        <v>0</v>
      </c>
      <c r="I18" s="25">
        <v>90</v>
      </c>
      <c r="J18" s="26">
        <v>0</v>
      </c>
      <c r="K18" s="32">
        <f t="shared" si="1"/>
        <v>0</v>
      </c>
      <c r="L18" s="25">
        <v>83</v>
      </c>
      <c r="M18" s="26">
        <v>0</v>
      </c>
      <c r="N18" s="32">
        <f t="shared" si="2"/>
        <v>0</v>
      </c>
      <c r="O18" s="25">
        <v>95</v>
      </c>
      <c r="P18" s="26">
        <v>0</v>
      </c>
      <c r="Q18" s="32">
        <f t="shared" si="3"/>
        <v>0</v>
      </c>
    </row>
  </sheetData>
  <mergeCells count="11">
    <mergeCell ref="A2:N2"/>
    <mergeCell ref="A16:A17"/>
    <mergeCell ref="F5:H5"/>
    <mergeCell ref="I5:K5"/>
    <mergeCell ref="L5:N5"/>
    <mergeCell ref="A14:A15"/>
    <mergeCell ref="O5:Q5"/>
    <mergeCell ref="C5:E5"/>
    <mergeCell ref="A7:A9"/>
    <mergeCell ref="A10:A11"/>
    <mergeCell ref="A12:A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4"/>
  <sheetViews>
    <sheetView zoomScaleNormal="100" workbookViewId="0">
      <selection activeCell="C17" sqref="C17"/>
    </sheetView>
  </sheetViews>
  <sheetFormatPr defaultColWidth="8.85546875" defaultRowHeight="15" x14ac:dyDescent="0.25"/>
  <cols>
    <col min="1" max="1" width="26.85546875" style="63" customWidth="1"/>
    <col min="2" max="2" width="16.7109375" style="45" customWidth="1"/>
    <col min="3" max="3" width="21.140625" style="45" customWidth="1"/>
    <col min="4" max="5" width="14.42578125" style="45" customWidth="1"/>
    <col min="6" max="6" width="12.28515625" style="45" customWidth="1"/>
    <col min="7" max="16384" width="8.85546875" style="42"/>
  </cols>
  <sheetData>
    <row r="1" spans="1:8" s="53" customFormat="1" x14ac:dyDescent="0.25">
      <c r="A1" s="570" t="s">
        <v>390</v>
      </c>
      <c r="B1" s="570"/>
      <c r="C1" s="570"/>
      <c r="D1" s="570"/>
      <c r="E1" s="570"/>
    </row>
    <row r="2" spans="1:8" ht="15.75" thickBot="1" x14ac:dyDescent="0.3">
      <c r="F2" s="42"/>
    </row>
    <row r="3" spans="1:8" s="129" customFormat="1" x14ac:dyDescent="0.25">
      <c r="A3" s="484" t="s">
        <v>76</v>
      </c>
      <c r="B3" s="692" t="s">
        <v>72</v>
      </c>
      <c r="C3" s="693"/>
      <c r="D3" s="216" t="s">
        <v>75</v>
      </c>
      <c r="E3" s="258" t="s">
        <v>77</v>
      </c>
    </row>
    <row r="4" spans="1:8" x14ac:dyDescent="0.25">
      <c r="A4" s="485"/>
      <c r="B4" s="201" t="s">
        <v>74</v>
      </c>
      <c r="C4" s="201" t="s">
        <v>314</v>
      </c>
      <c r="D4" s="201"/>
      <c r="E4" s="356"/>
      <c r="F4" s="42"/>
    </row>
    <row r="5" spans="1:8" x14ac:dyDescent="0.25">
      <c r="A5" s="464" t="s">
        <v>7</v>
      </c>
      <c r="B5" s="89">
        <v>14</v>
      </c>
      <c r="C5" s="89" t="s">
        <v>351</v>
      </c>
      <c r="D5" s="89">
        <v>82</v>
      </c>
      <c r="E5" s="96">
        <v>2.5</v>
      </c>
      <c r="F5" s="42"/>
    </row>
    <row r="6" spans="1:8" x14ac:dyDescent="0.25">
      <c r="A6" s="464" t="s">
        <v>8</v>
      </c>
      <c r="B6" s="89">
        <v>42</v>
      </c>
      <c r="C6" s="89">
        <v>17</v>
      </c>
      <c r="D6" s="89">
        <f t="shared" ref="D6:D10" si="0">SUM(B6:C6)</f>
        <v>59</v>
      </c>
      <c r="E6" s="96">
        <v>6.4</v>
      </c>
      <c r="F6" s="42"/>
    </row>
    <row r="7" spans="1:8" x14ac:dyDescent="0.25">
      <c r="A7" s="464" t="s">
        <v>9</v>
      </c>
      <c r="B7" s="89">
        <v>44</v>
      </c>
      <c r="C7" s="89">
        <v>32</v>
      </c>
      <c r="D7" s="89">
        <f t="shared" si="0"/>
        <v>76</v>
      </c>
      <c r="E7" s="96">
        <v>7.5</v>
      </c>
      <c r="F7" s="42"/>
    </row>
    <row r="8" spans="1:8" x14ac:dyDescent="0.25">
      <c r="A8" s="464" t="s">
        <v>10</v>
      </c>
      <c r="B8" s="89">
        <v>37</v>
      </c>
      <c r="C8" s="89">
        <v>4</v>
      </c>
      <c r="D8" s="89">
        <f t="shared" si="0"/>
        <v>41</v>
      </c>
      <c r="E8" s="96">
        <v>5.8</v>
      </c>
      <c r="F8" s="42"/>
    </row>
    <row r="9" spans="1:8" x14ac:dyDescent="0.25">
      <c r="A9" s="464" t="s">
        <v>11</v>
      </c>
      <c r="B9" s="89">
        <v>94</v>
      </c>
      <c r="C9" s="89">
        <v>10</v>
      </c>
      <c r="D9" s="89">
        <f t="shared" si="0"/>
        <v>104</v>
      </c>
      <c r="E9" s="96">
        <v>7.1</v>
      </c>
      <c r="F9" s="42"/>
    </row>
    <row r="10" spans="1:8" x14ac:dyDescent="0.25">
      <c r="A10" s="464" t="s">
        <v>12</v>
      </c>
      <c r="B10" s="89">
        <v>7</v>
      </c>
      <c r="C10" s="89">
        <v>0</v>
      </c>
      <c r="D10" s="89">
        <f t="shared" si="0"/>
        <v>7</v>
      </c>
      <c r="E10" s="96">
        <v>8.1999999999999993</v>
      </c>
      <c r="F10" s="42"/>
    </row>
    <row r="11" spans="1:8" s="53" customFormat="1" ht="15.75" thickBot="1" x14ac:dyDescent="0.3">
      <c r="A11" s="486" t="s">
        <v>14</v>
      </c>
      <c r="B11" s="260">
        <v>238</v>
      </c>
      <c r="C11" s="260">
        <v>131</v>
      </c>
      <c r="D11" s="260">
        <f>SUM(D5:D10)</f>
        <v>369</v>
      </c>
      <c r="E11" s="227">
        <v>4.9000000000000004</v>
      </c>
    </row>
    <row r="12" spans="1:8" x14ac:dyDescent="0.25">
      <c r="A12" s="694" t="s">
        <v>352</v>
      </c>
      <c r="B12" s="694"/>
      <c r="C12" s="130"/>
      <c r="F12" s="42"/>
    </row>
    <row r="14" spans="1:8" x14ac:dyDescent="0.25">
      <c r="G14" s="53"/>
      <c r="H14" s="53"/>
    </row>
    <row r="16" spans="1:8" x14ac:dyDescent="0.25">
      <c r="G16" s="129"/>
      <c r="H16" s="129"/>
    </row>
    <row r="24" spans="7:8" x14ac:dyDescent="0.25">
      <c r="G24" s="53"/>
      <c r="H24" s="53"/>
    </row>
  </sheetData>
  <mergeCells count="3">
    <mergeCell ref="B3:C3"/>
    <mergeCell ref="A12:B12"/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7"/>
  <sheetViews>
    <sheetView zoomScaleNormal="100" workbookViewId="0">
      <selection activeCell="L23" sqref="L23"/>
    </sheetView>
  </sheetViews>
  <sheetFormatPr defaultColWidth="8.85546875" defaultRowHeight="15" x14ac:dyDescent="0.25"/>
  <cols>
    <col min="1" max="1" width="27.7109375" style="42" customWidth="1"/>
    <col min="2" max="11" width="8.85546875" style="42"/>
    <col min="12" max="12" width="31.42578125" style="42" customWidth="1"/>
    <col min="13" max="13" width="10.7109375" style="42" customWidth="1"/>
    <col min="14" max="14" width="11.85546875" style="42" customWidth="1"/>
    <col min="15" max="16" width="11.7109375" style="42" customWidth="1"/>
    <col min="17" max="17" width="11.85546875" style="42" customWidth="1"/>
    <col min="18" max="16384" width="8.85546875" style="42"/>
  </cols>
  <sheetData>
    <row r="1" spans="1:17" x14ac:dyDescent="0.25">
      <c r="A1" s="391" t="s">
        <v>391</v>
      </c>
      <c r="B1" s="391"/>
      <c r="C1" s="391"/>
      <c r="D1" s="391"/>
      <c r="E1" s="391"/>
      <c r="F1" s="391"/>
      <c r="G1" s="391"/>
      <c r="H1" s="391"/>
      <c r="I1" s="391"/>
    </row>
    <row r="3" spans="1:17" ht="15.75" thickBot="1" x14ac:dyDescent="0.3">
      <c r="A3" s="695" t="s">
        <v>19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7" ht="15.75" thickBot="1" x14ac:dyDescent="0.3">
      <c r="A4" s="697" t="s">
        <v>20</v>
      </c>
      <c r="B4" s="699" t="s">
        <v>21</v>
      </c>
      <c r="C4" s="700"/>
      <c r="D4" s="700"/>
      <c r="E4" s="700"/>
      <c r="F4" s="700"/>
      <c r="G4" s="700"/>
      <c r="H4" s="700"/>
      <c r="I4" s="700"/>
      <c r="J4" s="589" t="s">
        <v>14</v>
      </c>
    </row>
    <row r="5" spans="1:17" ht="15.75" thickBot="1" x14ac:dyDescent="0.3">
      <c r="A5" s="698"/>
      <c r="B5" s="359" t="s">
        <v>7</v>
      </c>
      <c r="C5" s="359" t="s">
        <v>8</v>
      </c>
      <c r="D5" s="359" t="s">
        <v>9</v>
      </c>
      <c r="E5" s="359" t="s">
        <v>10</v>
      </c>
      <c r="F5" s="359" t="s">
        <v>11</v>
      </c>
      <c r="G5" s="360" t="s">
        <v>12</v>
      </c>
      <c r="H5" s="361" t="s">
        <v>22</v>
      </c>
      <c r="I5" s="361" t="s">
        <v>23</v>
      </c>
      <c r="J5" s="590"/>
      <c r="L5" s="697" t="s">
        <v>20</v>
      </c>
      <c r="M5" s="699" t="s">
        <v>36</v>
      </c>
      <c r="N5" s="700"/>
      <c r="O5" s="700"/>
      <c r="P5" s="700"/>
      <c r="Q5" s="701"/>
    </row>
    <row r="6" spans="1:17" ht="16.5" thickTop="1" thickBot="1" x14ac:dyDescent="0.3">
      <c r="A6" s="131" t="s">
        <v>24</v>
      </c>
      <c r="B6" s="102">
        <v>44</v>
      </c>
      <c r="C6" s="102">
        <v>30</v>
      </c>
      <c r="D6" s="103">
        <v>7</v>
      </c>
      <c r="E6" s="102">
        <v>2</v>
      </c>
      <c r="F6" s="104">
        <v>21</v>
      </c>
      <c r="G6" s="105">
        <v>1</v>
      </c>
      <c r="H6" s="106">
        <v>1</v>
      </c>
      <c r="I6" s="107">
        <v>2</v>
      </c>
      <c r="J6" s="373">
        <f t="shared" ref="J6:J11" si="0">SUM(B6:I6)</f>
        <v>108</v>
      </c>
      <c r="L6" s="698"/>
      <c r="M6" s="359">
        <v>2021</v>
      </c>
      <c r="N6" s="359">
        <v>2020</v>
      </c>
      <c r="O6" s="359">
        <v>2019</v>
      </c>
      <c r="P6" s="359">
        <v>2018</v>
      </c>
      <c r="Q6" s="359">
        <v>2017</v>
      </c>
    </row>
    <row r="7" spans="1:17" ht="15.75" thickBot="1" x14ac:dyDescent="0.3">
      <c r="A7" s="131" t="s">
        <v>25</v>
      </c>
      <c r="B7" s="102">
        <v>55</v>
      </c>
      <c r="C7" s="102">
        <v>52</v>
      </c>
      <c r="D7" s="103">
        <v>20</v>
      </c>
      <c r="E7" s="102">
        <v>11</v>
      </c>
      <c r="F7" s="104">
        <v>37</v>
      </c>
      <c r="G7" s="105">
        <v>4</v>
      </c>
      <c r="H7" s="106">
        <v>0</v>
      </c>
      <c r="I7" s="107">
        <v>0</v>
      </c>
      <c r="J7" s="373">
        <f t="shared" si="0"/>
        <v>179</v>
      </c>
      <c r="L7" s="131" t="s">
        <v>24</v>
      </c>
      <c r="M7" s="102">
        <f t="shared" ref="M7:M13" si="1">J6</f>
        <v>108</v>
      </c>
      <c r="N7" s="102">
        <v>105</v>
      </c>
      <c r="O7" s="103">
        <v>108</v>
      </c>
      <c r="P7" s="102">
        <v>105</v>
      </c>
      <c r="Q7" s="104">
        <v>105</v>
      </c>
    </row>
    <row r="8" spans="1:17" ht="15.75" thickBot="1" x14ac:dyDescent="0.3">
      <c r="A8" s="131" t="s">
        <v>26</v>
      </c>
      <c r="B8" s="102">
        <v>198</v>
      </c>
      <c r="C8" s="102">
        <v>60</v>
      </c>
      <c r="D8" s="103">
        <v>22</v>
      </c>
      <c r="E8" s="102">
        <v>18</v>
      </c>
      <c r="F8" s="104">
        <v>49</v>
      </c>
      <c r="G8" s="105">
        <v>6</v>
      </c>
      <c r="H8" s="106">
        <v>0</v>
      </c>
      <c r="I8" s="107">
        <v>0</v>
      </c>
      <c r="J8" s="373">
        <f t="shared" si="0"/>
        <v>353</v>
      </c>
      <c r="L8" s="131" t="s">
        <v>25</v>
      </c>
      <c r="M8" s="102">
        <f t="shared" si="1"/>
        <v>179</v>
      </c>
      <c r="N8" s="102">
        <v>157</v>
      </c>
      <c r="O8" s="103">
        <v>153</v>
      </c>
      <c r="P8" s="102">
        <v>152</v>
      </c>
      <c r="Q8" s="104">
        <v>146</v>
      </c>
    </row>
    <row r="9" spans="1:17" ht="15.75" thickBot="1" x14ac:dyDescent="0.3">
      <c r="A9" s="131" t="s">
        <v>27</v>
      </c>
      <c r="B9" s="102">
        <v>9</v>
      </c>
      <c r="C9" s="102">
        <v>3</v>
      </c>
      <c r="D9" s="103">
        <v>1</v>
      </c>
      <c r="E9" s="102"/>
      <c r="F9" s="104"/>
      <c r="G9" s="105"/>
      <c r="H9" s="106"/>
      <c r="I9" s="107"/>
      <c r="J9" s="373">
        <f t="shared" si="0"/>
        <v>13</v>
      </c>
      <c r="L9" s="131" t="s">
        <v>26</v>
      </c>
      <c r="M9" s="102">
        <f t="shared" si="1"/>
        <v>353</v>
      </c>
      <c r="N9" s="102">
        <v>391</v>
      </c>
      <c r="O9" s="103">
        <v>392</v>
      </c>
      <c r="P9" s="102">
        <v>370</v>
      </c>
      <c r="Q9" s="104">
        <v>357</v>
      </c>
    </row>
    <row r="10" spans="1:17" ht="15.75" thickBot="1" x14ac:dyDescent="0.3">
      <c r="A10" s="131" t="s">
        <v>28</v>
      </c>
      <c r="B10" s="102">
        <v>69</v>
      </c>
      <c r="C10" s="102">
        <v>0</v>
      </c>
      <c r="D10" s="103">
        <v>3</v>
      </c>
      <c r="E10" s="102">
        <v>0</v>
      </c>
      <c r="F10" s="104">
        <v>5</v>
      </c>
      <c r="G10" s="105">
        <v>1</v>
      </c>
      <c r="H10" s="106">
        <v>0</v>
      </c>
      <c r="I10" s="107">
        <v>0</v>
      </c>
      <c r="J10" s="373">
        <f t="shared" si="0"/>
        <v>78</v>
      </c>
      <c r="L10" s="131" t="s">
        <v>27</v>
      </c>
      <c r="M10" s="102">
        <f t="shared" si="1"/>
        <v>13</v>
      </c>
      <c r="N10" s="102">
        <v>12</v>
      </c>
      <c r="O10" s="103">
        <v>18</v>
      </c>
      <c r="P10" s="102">
        <v>23</v>
      </c>
      <c r="Q10" s="104">
        <v>29</v>
      </c>
    </row>
    <row r="11" spans="1:17" ht="15.75" thickBot="1" x14ac:dyDescent="0.3">
      <c r="A11" s="132" t="s">
        <v>29</v>
      </c>
      <c r="B11" s="109">
        <v>18</v>
      </c>
      <c r="C11" s="109">
        <v>1</v>
      </c>
      <c r="D11" s="110">
        <v>0</v>
      </c>
      <c r="E11" s="109">
        <v>0</v>
      </c>
      <c r="F11" s="111">
        <v>11</v>
      </c>
      <c r="G11" s="112">
        <v>2</v>
      </c>
      <c r="H11" s="106">
        <v>0</v>
      </c>
      <c r="I11" s="107">
        <v>0</v>
      </c>
      <c r="J11" s="373">
        <f t="shared" si="0"/>
        <v>32</v>
      </c>
      <c r="L11" s="131" t="s">
        <v>28</v>
      </c>
      <c r="M11" s="102">
        <f t="shared" si="1"/>
        <v>78</v>
      </c>
      <c r="N11" s="102">
        <v>122</v>
      </c>
      <c r="O11" s="103">
        <v>109</v>
      </c>
      <c r="P11" s="102">
        <v>102</v>
      </c>
      <c r="Q11" s="104">
        <v>98</v>
      </c>
    </row>
    <row r="12" spans="1:17" ht="15.75" thickBot="1" x14ac:dyDescent="0.3">
      <c r="A12" s="133" t="s">
        <v>2</v>
      </c>
      <c r="B12" s="134">
        <f>SUM(B6:B11)</f>
        <v>393</v>
      </c>
      <c r="C12" s="134">
        <f t="shared" ref="C12:I12" si="2">SUM(C6:C11)</f>
        <v>146</v>
      </c>
      <c r="D12" s="134">
        <f t="shared" si="2"/>
        <v>53</v>
      </c>
      <c r="E12" s="134">
        <f t="shared" si="2"/>
        <v>31</v>
      </c>
      <c r="F12" s="134">
        <f t="shared" si="2"/>
        <v>123</v>
      </c>
      <c r="G12" s="134">
        <f t="shared" si="2"/>
        <v>14</v>
      </c>
      <c r="H12" s="134">
        <f t="shared" si="2"/>
        <v>1</v>
      </c>
      <c r="I12" s="134">
        <f t="shared" si="2"/>
        <v>2</v>
      </c>
      <c r="J12" s="358">
        <f>SUM(J6:J11)</f>
        <v>763</v>
      </c>
      <c r="L12" s="132" t="s">
        <v>29</v>
      </c>
      <c r="M12" s="109">
        <f t="shared" si="1"/>
        <v>32</v>
      </c>
      <c r="N12" s="109">
        <v>15</v>
      </c>
      <c r="O12" s="110">
        <v>19</v>
      </c>
      <c r="P12" s="109">
        <v>19</v>
      </c>
      <c r="Q12" s="111">
        <v>18</v>
      </c>
    </row>
    <row r="13" spans="1:17" ht="15.75" thickBot="1" x14ac:dyDescent="0.3">
      <c r="L13" s="357" t="s">
        <v>2</v>
      </c>
      <c r="M13" s="358">
        <f t="shared" si="1"/>
        <v>763</v>
      </c>
      <c r="N13" s="358">
        <v>802</v>
      </c>
      <c r="O13" s="358">
        <v>799</v>
      </c>
      <c r="P13" s="358">
        <v>771</v>
      </c>
      <c r="Q13" s="358">
        <v>753</v>
      </c>
    </row>
    <row r="14" spans="1:17" ht="15.75" thickBot="1" x14ac:dyDescent="0.3">
      <c r="A14" s="695" t="s">
        <v>30</v>
      </c>
      <c r="B14" s="696"/>
      <c r="C14" s="696"/>
      <c r="D14" s="696"/>
      <c r="E14" s="696"/>
      <c r="F14" s="696"/>
      <c r="G14" s="696"/>
      <c r="H14" s="696"/>
      <c r="I14" s="696"/>
      <c r="J14" s="696"/>
    </row>
    <row r="15" spans="1:17" ht="15.75" thickBot="1" x14ac:dyDescent="0.3">
      <c r="A15" s="697" t="s">
        <v>20</v>
      </c>
      <c r="B15" s="699" t="s">
        <v>21</v>
      </c>
      <c r="C15" s="700"/>
      <c r="D15" s="700"/>
      <c r="E15" s="700"/>
      <c r="F15" s="700"/>
      <c r="G15" s="700"/>
      <c r="H15" s="700"/>
      <c r="I15" s="700"/>
      <c r="J15" s="589" t="s">
        <v>14</v>
      </c>
      <c r="L15" s="469" t="s">
        <v>392</v>
      </c>
    </row>
    <row r="16" spans="1:17" ht="15.75" thickBot="1" x14ac:dyDescent="0.3">
      <c r="A16" s="698"/>
      <c r="B16" s="359" t="s">
        <v>7</v>
      </c>
      <c r="C16" s="359" t="s">
        <v>8</v>
      </c>
      <c r="D16" s="359" t="s">
        <v>9</v>
      </c>
      <c r="E16" s="359" t="s">
        <v>10</v>
      </c>
      <c r="F16" s="359" t="s">
        <v>11</v>
      </c>
      <c r="G16" s="360" t="s">
        <v>12</v>
      </c>
      <c r="H16" s="361" t="s">
        <v>22</v>
      </c>
      <c r="I16" s="361" t="s">
        <v>23</v>
      </c>
      <c r="J16" s="590"/>
    </row>
    <row r="17" spans="1:10" ht="16.5" thickTop="1" thickBot="1" x14ac:dyDescent="0.3">
      <c r="A17" s="131" t="s">
        <v>24</v>
      </c>
      <c r="B17" s="102">
        <v>48</v>
      </c>
      <c r="C17" s="102">
        <v>30</v>
      </c>
      <c r="D17" s="103">
        <v>7</v>
      </c>
      <c r="E17" s="102">
        <v>2</v>
      </c>
      <c r="F17" s="104">
        <v>14</v>
      </c>
      <c r="G17" s="105">
        <v>1</v>
      </c>
      <c r="H17" s="106">
        <v>1</v>
      </c>
      <c r="I17" s="107">
        <v>2</v>
      </c>
      <c r="J17" s="373">
        <f>SUM(B17:I17)</f>
        <v>105</v>
      </c>
    </row>
    <row r="18" spans="1:10" ht="15.75" thickBot="1" x14ac:dyDescent="0.3">
      <c r="A18" s="131" t="s">
        <v>25</v>
      </c>
      <c r="B18" s="102">
        <v>47</v>
      </c>
      <c r="C18" s="102">
        <v>50</v>
      </c>
      <c r="D18" s="103">
        <v>19</v>
      </c>
      <c r="E18" s="102">
        <v>11</v>
      </c>
      <c r="F18" s="104">
        <v>28</v>
      </c>
      <c r="G18" s="105">
        <v>2</v>
      </c>
      <c r="H18" s="106">
        <v>0</v>
      </c>
      <c r="I18" s="107">
        <v>0</v>
      </c>
      <c r="J18" s="373">
        <f t="shared" ref="J18:J22" si="3">SUM(B18:I18)</f>
        <v>157</v>
      </c>
    </row>
    <row r="19" spans="1:10" ht="15.75" thickBot="1" x14ac:dyDescent="0.3">
      <c r="A19" s="131" t="s">
        <v>26</v>
      </c>
      <c r="B19" s="102">
        <v>218</v>
      </c>
      <c r="C19" s="102">
        <v>65</v>
      </c>
      <c r="D19" s="103">
        <v>20</v>
      </c>
      <c r="E19" s="102">
        <v>17</v>
      </c>
      <c r="F19" s="104">
        <v>64</v>
      </c>
      <c r="G19" s="105">
        <v>7</v>
      </c>
      <c r="H19" s="106">
        <v>0</v>
      </c>
      <c r="I19" s="107">
        <v>0</v>
      </c>
      <c r="J19" s="373">
        <f t="shared" si="3"/>
        <v>391</v>
      </c>
    </row>
    <row r="20" spans="1:10" ht="15.75" thickBot="1" x14ac:dyDescent="0.3">
      <c r="A20" s="131" t="s">
        <v>31</v>
      </c>
      <c r="B20" s="102">
        <v>11</v>
      </c>
      <c r="C20" s="102">
        <v>0</v>
      </c>
      <c r="D20" s="103">
        <v>1</v>
      </c>
      <c r="E20" s="102">
        <v>0</v>
      </c>
      <c r="F20" s="104">
        <v>0</v>
      </c>
      <c r="G20" s="105">
        <v>0</v>
      </c>
      <c r="H20" s="106">
        <v>0</v>
      </c>
      <c r="I20" s="107">
        <v>0</v>
      </c>
      <c r="J20" s="373">
        <f t="shared" si="3"/>
        <v>12</v>
      </c>
    </row>
    <row r="21" spans="1:10" ht="15.75" thickBot="1" x14ac:dyDescent="0.3">
      <c r="A21" s="131" t="s">
        <v>28</v>
      </c>
      <c r="B21" s="102">
        <v>112</v>
      </c>
      <c r="C21" s="102">
        <v>0</v>
      </c>
      <c r="D21" s="103">
        <v>3</v>
      </c>
      <c r="E21" s="102">
        <v>0</v>
      </c>
      <c r="F21" s="104">
        <v>6</v>
      </c>
      <c r="G21" s="105">
        <v>1</v>
      </c>
      <c r="H21" s="106">
        <v>0</v>
      </c>
      <c r="I21" s="107">
        <v>0</v>
      </c>
      <c r="J21" s="373">
        <f t="shared" si="3"/>
        <v>122</v>
      </c>
    </row>
    <row r="22" spans="1:10" ht="15.75" thickBot="1" x14ac:dyDescent="0.3">
      <c r="A22" s="132" t="s">
        <v>29</v>
      </c>
      <c r="B22" s="109">
        <v>2</v>
      </c>
      <c r="C22" s="109">
        <v>1</v>
      </c>
      <c r="D22" s="110">
        <v>0</v>
      </c>
      <c r="E22" s="109">
        <v>0</v>
      </c>
      <c r="F22" s="111">
        <v>10</v>
      </c>
      <c r="G22" s="112">
        <v>2</v>
      </c>
      <c r="H22" s="106">
        <v>0</v>
      </c>
      <c r="I22" s="107">
        <v>0</v>
      </c>
      <c r="J22" s="373">
        <f t="shared" si="3"/>
        <v>15</v>
      </c>
    </row>
    <row r="23" spans="1:10" ht="15.75" thickBot="1" x14ac:dyDescent="0.3">
      <c r="A23" s="133" t="s">
        <v>2</v>
      </c>
      <c r="B23" s="134">
        <f>SUM(B17:B22)</f>
        <v>438</v>
      </c>
      <c r="C23" s="134">
        <f t="shared" ref="C23:I23" si="4">SUM(C17:C22)</f>
        <v>146</v>
      </c>
      <c r="D23" s="134">
        <f t="shared" si="4"/>
        <v>50</v>
      </c>
      <c r="E23" s="134">
        <f t="shared" si="4"/>
        <v>30</v>
      </c>
      <c r="F23" s="134">
        <f t="shared" si="4"/>
        <v>122</v>
      </c>
      <c r="G23" s="134">
        <f t="shared" si="4"/>
        <v>13</v>
      </c>
      <c r="H23" s="134">
        <f t="shared" si="4"/>
        <v>1</v>
      </c>
      <c r="I23" s="134">
        <f t="shared" si="4"/>
        <v>2</v>
      </c>
      <c r="J23" s="358">
        <f>SUM(J17:J22)</f>
        <v>802</v>
      </c>
    </row>
    <row r="24" spans="1:10" x14ac:dyDescent="0.25">
      <c r="A24" s="135"/>
      <c r="B24" s="136"/>
      <c r="C24" s="136"/>
      <c r="D24" s="136"/>
      <c r="E24" s="136"/>
      <c r="F24" s="136"/>
      <c r="G24" s="136"/>
      <c r="H24" s="136"/>
      <c r="I24" s="136"/>
      <c r="J24" s="136"/>
    </row>
    <row r="25" spans="1:10" ht="15.75" customHeight="1" thickBot="1" x14ac:dyDescent="0.3">
      <c r="A25" s="695" t="s">
        <v>32</v>
      </c>
      <c r="B25" s="696"/>
      <c r="C25" s="696"/>
      <c r="D25" s="696"/>
      <c r="E25" s="696"/>
      <c r="F25" s="696"/>
      <c r="G25" s="696"/>
      <c r="H25" s="696"/>
      <c r="I25" s="696"/>
      <c r="J25" s="696"/>
    </row>
    <row r="26" spans="1:10" ht="15.75" thickBot="1" x14ac:dyDescent="0.3">
      <c r="A26" s="362" t="s">
        <v>20</v>
      </c>
      <c r="B26" s="709" t="s">
        <v>21</v>
      </c>
      <c r="C26" s="700"/>
      <c r="D26" s="700"/>
      <c r="E26" s="700"/>
      <c r="F26" s="700"/>
      <c r="G26" s="700"/>
      <c r="H26" s="700"/>
      <c r="I26" s="701"/>
      <c r="J26" s="589" t="s">
        <v>14</v>
      </c>
    </row>
    <row r="27" spans="1:10" ht="15.75" thickBot="1" x14ac:dyDescent="0.3">
      <c r="A27" s="363"/>
      <c r="B27" s="364" t="s">
        <v>7</v>
      </c>
      <c r="C27" s="365" t="s">
        <v>8</v>
      </c>
      <c r="D27" s="364" t="s">
        <v>9</v>
      </c>
      <c r="E27" s="365" t="s">
        <v>10</v>
      </c>
      <c r="F27" s="364" t="s">
        <v>11</v>
      </c>
      <c r="G27" s="365" t="s">
        <v>12</v>
      </c>
      <c r="H27" s="366" t="s">
        <v>22</v>
      </c>
      <c r="I27" s="366" t="s">
        <v>23</v>
      </c>
      <c r="J27" s="710"/>
    </row>
    <row r="28" spans="1:10" ht="15.75" thickBot="1" x14ac:dyDescent="0.3">
      <c r="A28" s="137" t="s">
        <v>24</v>
      </c>
      <c r="B28" s="107">
        <v>47</v>
      </c>
      <c r="C28" s="138">
        <v>32</v>
      </c>
      <c r="D28" s="139">
        <v>6</v>
      </c>
      <c r="E28" s="138">
        <v>2</v>
      </c>
      <c r="F28" s="140">
        <v>17</v>
      </c>
      <c r="G28" s="138">
        <v>1</v>
      </c>
      <c r="H28" s="140">
        <v>1</v>
      </c>
      <c r="I28" s="138">
        <v>2</v>
      </c>
      <c r="J28" s="358">
        <v>108</v>
      </c>
    </row>
    <row r="29" spans="1:10" ht="15.75" thickBot="1" x14ac:dyDescent="0.3">
      <c r="A29" s="137" t="s">
        <v>25</v>
      </c>
      <c r="B29" s="105">
        <v>43</v>
      </c>
      <c r="C29" s="141">
        <v>50</v>
      </c>
      <c r="D29" s="142">
        <v>22</v>
      </c>
      <c r="E29" s="141">
        <v>10</v>
      </c>
      <c r="F29" s="143">
        <v>26</v>
      </c>
      <c r="G29" s="141">
        <v>2</v>
      </c>
      <c r="H29" s="143">
        <v>0</v>
      </c>
      <c r="I29" s="141">
        <v>0</v>
      </c>
      <c r="J29" s="371">
        <v>153</v>
      </c>
    </row>
    <row r="30" spans="1:10" ht="15.75" thickBot="1" x14ac:dyDescent="0.3">
      <c r="A30" s="137" t="s">
        <v>26</v>
      </c>
      <c r="B30" s="105">
        <v>216</v>
      </c>
      <c r="C30" s="141">
        <v>61</v>
      </c>
      <c r="D30" s="142">
        <v>19</v>
      </c>
      <c r="E30" s="141">
        <v>19</v>
      </c>
      <c r="F30" s="143">
        <v>70</v>
      </c>
      <c r="G30" s="141">
        <v>7</v>
      </c>
      <c r="H30" s="143">
        <v>0</v>
      </c>
      <c r="I30" s="141">
        <v>0</v>
      </c>
      <c r="J30" s="371">
        <v>392</v>
      </c>
    </row>
    <row r="31" spans="1:10" ht="15.75" thickBot="1" x14ac:dyDescent="0.3">
      <c r="A31" s="137" t="s">
        <v>31</v>
      </c>
      <c r="B31" s="105">
        <v>15</v>
      </c>
      <c r="C31" s="141">
        <v>0</v>
      </c>
      <c r="D31" s="142">
        <v>2</v>
      </c>
      <c r="E31" s="141">
        <v>0</v>
      </c>
      <c r="F31" s="143">
        <v>1</v>
      </c>
      <c r="G31" s="141">
        <v>0</v>
      </c>
      <c r="H31" s="143">
        <v>0</v>
      </c>
      <c r="I31" s="141">
        <v>0</v>
      </c>
      <c r="J31" s="371">
        <v>18</v>
      </c>
    </row>
    <row r="32" spans="1:10" ht="15.75" thickBot="1" x14ac:dyDescent="0.3">
      <c r="A32" s="137" t="s">
        <v>28</v>
      </c>
      <c r="B32" s="105">
        <v>107</v>
      </c>
      <c r="C32" s="141">
        <v>0</v>
      </c>
      <c r="D32" s="142">
        <v>2</v>
      </c>
      <c r="E32" s="141">
        <v>0</v>
      </c>
      <c r="F32" s="143"/>
      <c r="G32" s="141">
        <v>0</v>
      </c>
      <c r="H32" s="143">
        <v>0</v>
      </c>
      <c r="I32" s="141">
        <v>0</v>
      </c>
      <c r="J32" s="371">
        <v>109</v>
      </c>
    </row>
    <row r="33" spans="1:10" ht="15.75" thickBot="1" x14ac:dyDescent="0.3">
      <c r="A33" s="144" t="s">
        <v>29</v>
      </c>
      <c r="B33" s="105">
        <v>2</v>
      </c>
      <c r="C33" s="141">
        <v>1</v>
      </c>
      <c r="D33" s="142">
        <v>0</v>
      </c>
      <c r="E33" s="141">
        <v>0</v>
      </c>
      <c r="F33" s="143">
        <v>14</v>
      </c>
      <c r="G33" s="141">
        <v>2</v>
      </c>
      <c r="H33" s="143">
        <v>0</v>
      </c>
      <c r="I33" s="141">
        <v>0</v>
      </c>
      <c r="J33" s="371">
        <v>19</v>
      </c>
    </row>
    <row r="34" spans="1:10" ht="15.75" thickBot="1" x14ac:dyDescent="0.3">
      <c r="A34" s="245" t="s">
        <v>2</v>
      </c>
      <c r="B34" s="369">
        <v>430</v>
      </c>
      <c r="C34" s="370">
        <v>144</v>
      </c>
      <c r="D34" s="369">
        <v>51</v>
      </c>
      <c r="E34" s="370">
        <v>31</v>
      </c>
      <c r="F34" s="369">
        <v>128</v>
      </c>
      <c r="G34" s="370">
        <v>12</v>
      </c>
      <c r="H34" s="369">
        <v>1</v>
      </c>
      <c r="I34" s="370">
        <v>2</v>
      </c>
      <c r="J34" s="371">
        <v>799</v>
      </c>
    </row>
    <row r="36" spans="1:10" ht="15.75" customHeight="1" thickBot="1" x14ac:dyDescent="0.3">
      <c r="A36" s="695" t="s">
        <v>34</v>
      </c>
      <c r="B36" s="695"/>
      <c r="C36" s="695"/>
      <c r="D36" s="695"/>
      <c r="E36" s="695"/>
      <c r="F36" s="695"/>
      <c r="G36" s="695"/>
      <c r="H36" s="413"/>
      <c r="I36" s="414"/>
      <c r="J36" s="414"/>
    </row>
    <row r="37" spans="1:10" ht="15.75" thickBot="1" x14ac:dyDescent="0.3">
      <c r="A37" s="697" t="s">
        <v>20</v>
      </c>
      <c r="B37" s="702" t="s">
        <v>21</v>
      </c>
      <c r="C37" s="703"/>
      <c r="D37" s="703"/>
      <c r="E37" s="703"/>
      <c r="F37" s="703"/>
      <c r="G37" s="704"/>
      <c r="H37" s="711" t="s">
        <v>14</v>
      </c>
    </row>
    <row r="38" spans="1:10" ht="16.5" thickTop="1" thickBot="1" x14ac:dyDescent="0.3">
      <c r="A38" s="698"/>
      <c r="B38" s="359" t="s">
        <v>7</v>
      </c>
      <c r="C38" s="368" t="s">
        <v>8</v>
      </c>
      <c r="D38" s="368" t="s">
        <v>9</v>
      </c>
      <c r="E38" s="368" t="s">
        <v>10</v>
      </c>
      <c r="F38" s="368" t="s">
        <v>11</v>
      </c>
      <c r="G38" s="367" t="s">
        <v>12</v>
      </c>
      <c r="H38" s="712"/>
    </row>
    <row r="39" spans="1:10" ht="16.5" thickTop="1" thickBot="1" x14ac:dyDescent="0.3">
      <c r="A39" s="145" t="s">
        <v>24</v>
      </c>
      <c r="B39" s="102">
        <v>50</v>
      </c>
      <c r="C39" s="102">
        <v>32</v>
      </c>
      <c r="D39" s="102">
        <v>6</v>
      </c>
      <c r="E39" s="102">
        <v>2</v>
      </c>
      <c r="F39" s="102">
        <v>14</v>
      </c>
      <c r="G39" s="146">
        <v>1</v>
      </c>
      <c r="H39" s="371">
        <v>105</v>
      </c>
    </row>
    <row r="40" spans="1:10" ht="15.75" thickBot="1" x14ac:dyDescent="0.3">
      <c r="A40" s="145" t="s">
        <v>25</v>
      </c>
      <c r="B40" s="102">
        <v>42</v>
      </c>
      <c r="C40" s="102">
        <v>51</v>
      </c>
      <c r="D40" s="102">
        <v>21</v>
      </c>
      <c r="E40" s="102">
        <v>10</v>
      </c>
      <c r="F40" s="102">
        <v>26</v>
      </c>
      <c r="G40" s="146">
        <v>2</v>
      </c>
      <c r="H40" s="371">
        <v>152</v>
      </c>
    </row>
    <row r="41" spans="1:10" ht="15.75" thickBot="1" x14ac:dyDescent="0.3">
      <c r="A41" s="145" t="s">
        <v>26</v>
      </c>
      <c r="B41" s="102">
        <v>194</v>
      </c>
      <c r="C41" s="102">
        <v>61</v>
      </c>
      <c r="D41" s="102">
        <v>22</v>
      </c>
      <c r="E41" s="102">
        <v>17</v>
      </c>
      <c r="F41" s="102">
        <v>68</v>
      </c>
      <c r="G41" s="146">
        <v>8</v>
      </c>
      <c r="H41" s="371">
        <v>370</v>
      </c>
    </row>
    <row r="42" spans="1:10" ht="15.75" thickBot="1" x14ac:dyDescent="0.3">
      <c r="A42" s="145" t="s">
        <v>31</v>
      </c>
      <c r="B42" s="102">
        <v>15</v>
      </c>
      <c r="C42" s="102">
        <v>5</v>
      </c>
      <c r="D42" s="102">
        <v>2</v>
      </c>
      <c r="E42" s="102">
        <v>0</v>
      </c>
      <c r="F42" s="102">
        <v>1</v>
      </c>
      <c r="G42" s="146">
        <v>0</v>
      </c>
      <c r="H42" s="371">
        <v>23</v>
      </c>
    </row>
    <row r="43" spans="1:10" ht="15.75" thickBot="1" x14ac:dyDescent="0.3">
      <c r="A43" s="145" t="s">
        <v>28</v>
      </c>
      <c r="B43" s="102">
        <v>96</v>
      </c>
      <c r="C43" s="102">
        <v>3</v>
      </c>
      <c r="D43" s="102">
        <v>1</v>
      </c>
      <c r="E43" s="102">
        <v>0</v>
      </c>
      <c r="F43" s="102">
        <v>2</v>
      </c>
      <c r="G43" s="146">
        <v>0</v>
      </c>
      <c r="H43" s="371">
        <v>102</v>
      </c>
    </row>
    <row r="44" spans="1:10" ht="15.75" thickBot="1" x14ac:dyDescent="0.3">
      <c r="A44" s="148" t="s">
        <v>29</v>
      </c>
      <c r="B44" s="149">
        <v>3</v>
      </c>
      <c r="C44" s="149">
        <v>1</v>
      </c>
      <c r="D44" s="149" t="s">
        <v>33</v>
      </c>
      <c r="E44" s="149">
        <v>0</v>
      </c>
      <c r="F44" s="149">
        <v>14</v>
      </c>
      <c r="G44" s="150">
        <v>1</v>
      </c>
      <c r="H44" s="372">
        <v>19</v>
      </c>
    </row>
    <row r="45" spans="1:10" ht="16.5" thickTop="1" thickBot="1" x14ac:dyDescent="0.3">
      <c r="A45" s="148" t="s">
        <v>2</v>
      </c>
      <c r="B45" s="151">
        <v>400</v>
      </c>
      <c r="C45" s="151">
        <v>153</v>
      </c>
      <c r="D45" s="151">
        <v>52</v>
      </c>
      <c r="E45" s="151">
        <v>29</v>
      </c>
      <c r="F45" s="151">
        <v>125</v>
      </c>
      <c r="G45" s="152">
        <v>12</v>
      </c>
      <c r="H45" s="372">
        <v>771</v>
      </c>
    </row>
    <row r="46" spans="1:10" ht="15.75" thickTop="1" x14ac:dyDescent="0.25"/>
    <row r="47" spans="1:10" ht="15.75" thickBot="1" x14ac:dyDescent="0.3">
      <c r="A47" s="707" t="s">
        <v>35</v>
      </c>
      <c r="B47" s="708"/>
      <c r="C47" s="708"/>
      <c r="D47" s="708"/>
      <c r="E47" s="708"/>
      <c r="F47" s="708"/>
      <c r="G47" s="708"/>
      <c r="H47" s="708"/>
    </row>
    <row r="48" spans="1:10" ht="15.75" thickBot="1" x14ac:dyDescent="0.3">
      <c r="A48" s="697" t="s">
        <v>20</v>
      </c>
      <c r="B48" s="702" t="s">
        <v>21</v>
      </c>
      <c r="C48" s="703"/>
      <c r="D48" s="703"/>
      <c r="E48" s="703"/>
      <c r="F48" s="703"/>
      <c r="G48" s="704"/>
      <c r="H48" s="705" t="s">
        <v>14</v>
      </c>
    </row>
    <row r="49" spans="1:8" ht="16.5" thickTop="1" thickBot="1" x14ac:dyDescent="0.3">
      <c r="A49" s="698"/>
      <c r="B49" s="359" t="s">
        <v>7</v>
      </c>
      <c r="C49" s="368" t="s">
        <v>8</v>
      </c>
      <c r="D49" s="368" t="s">
        <v>9</v>
      </c>
      <c r="E49" s="368" t="s">
        <v>10</v>
      </c>
      <c r="F49" s="368" t="s">
        <v>11</v>
      </c>
      <c r="G49" s="367" t="s">
        <v>12</v>
      </c>
      <c r="H49" s="706"/>
    </row>
    <row r="50" spans="1:8" ht="16.5" thickTop="1" thickBot="1" x14ac:dyDescent="0.3">
      <c r="A50" s="145" t="s">
        <v>24</v>
      </c>
      <c r="B50" s="102">
        <v>50</v>
      </c>
      <c r="C50" s="102">
        <v>33</v>
      </c>
      <c r="D50" s="102">
        <v>6</v>
      </c>
      <c r="E50" s="102">
        <v>2</v>
      </c>
      <c r="F50" s="102">
        <v>13</v>
      </c>
      <c r="G50" s="146">
        <v>1</v>
      </c>
      <c r="H50" s="147">
        <v>105</v>
      </c>
    </row>
    <row r="51" spans="1:8" ht="15.75" thickBot="1" x14ac:dyDescent="0.3">
      <c r="A51" s="145" t="s">
        <v>25</v>
      </c>
      <c r="B51" s="102">
        <v>37</v>
      </c>
      <c r="C51" s="102">
        <v>52</v>
      </c>
      <c r="D51" s="102">
        <v>20</v>
      </c>
      <c r="E51" s="102">
        <v>8</v>
      </c>
      <c r="F51" s="102">
        <v>27</v>
      </c>
      <c r="G51" s="146">
        <v>2</v>
      </c>
      <c r="H51" s="147">
        <v>146</v>
      </c>
    </row>
    <row r="52" spans="1:8" ht="15.75" thickBot="1" x14ac:dyDescent="0.3">
      <c r="A52" s="145" t="s">
        <v>26</v>
      </c>
      <c r="B52" s="102">
        <v>182</v>
      </c>
      <c r="C52" s="102">
        <v>57</v>
      </c>
      <c r="D52" s="102">
        <v>23</v>
      </c>
      <c r="E52" s="102">
        <v>18</v>
      </c>
      <c r="F52" s="102">
        <v>68</v>
      </c>
      <c r="G52" s="146">
        <v>9</v>
      </c>
      <c r="H52" s="147">
        <v>357</v>
      </c>
    </row>
    <row r="53" spans="1:8" ht="15.75" thickBot="1" x14ac:dyDescent="0.3">
      <c r="A53" s="145" t="s">
        <v>31</v>
      </c>
      <c r="B53" s="102">
        <v>19</v>
      </c>
      <c r="C53" s="102">
        <v>5</v>
      </c>
      <c r="D53" s="102">
        <v>3</v>
      </c>
      <c r="E53" s="102">
        <v>0</v>
      </c>
      <c r="F53" s="102">
        <v>2</v>
      </c>
      <c r="G53" s="146">
        <v>0</v>
      </c>
      <c r="H53" s="147">
        <v>29</v>
      </c>
    </row>
    <row r="54" spans="1:8" ht="15.75" thickBot="1" x14ac:dyDescent="0.3">
      <c r="A54" s="145" t="s">
        <v>28</v>
      </c>
      <c r="B54" s="102">
        <v>90</v>
      </c>
      <c r="C54" s="102">
        <v>3</v>
      </c>
      <c r="D54" s="102">
        <v>1</v>
      </c>
      <c r="E54" s="102">
        <v>0</v>
      </c>
      <c r="F54" s="102">
        <v>3</v>
      </c>
      <c r="G54" s="146">
        <v>1</v>
      </c>
      <c r="H54" s="147">
        <v>98</v>
      </c>
    </row>
    <row r="55" spans="1:8" ht="15.75" thickBot="1" x14ac:dyDescent="0.3">
      <c r="A55" s="148" t="s">
        <v>29</v>
      </c>
      <c r="B55" s="149">
        <v>3</v>
      </c>
      <c r="C55" s="149">
        <v>1</v>
      </c>
      <c r="D55" s="149" t="s">
        <v>33</v>
      </c>
      <c r="E55" s="149">
        <v>0</v>
      </c>
      <c r="F55" s="149">
        <v>12</v>
      </c>
      <c r="G55" s="150">
        <v>2</v>
      </c>
      <c r="H55" s="151">
        <v>18</v>
      </c>
    </row>
    <row r="56" spans="1:8" ht="16.5" thickTop="1" thickBot="1" x14ac:dyDescent="0.3">
      <c r="A56" s="148" t="s">
        <v>2</v>
      </c>
      <c r="B56" s="151">
        <v>381</v>
      </c>
      <c r="C56" s="151">
        <v>151</v>
      </c>
      <c r="D56" s="151">
        <v>53</v>
      </c>
      <c r="E56" s="151">
        <v>28</v>
      </c>
      <c r="F56" s="151">
        <v>125</v>
      </c>
      <c r="G56" s="152">
        <v>15</v>
      </c>
      <c r="H56" s="151">
        <v>753</v>
      </c>
    </row>
    <row r="57" spans="1:8" ht="15.75" thickTop="1" x14ac:dyDescent="0.25"/>
  </sheetData>
  <mergeCells count="21">
    <mergeCell ref="A36:G36"/>
    <mergeCell ref="M5:Q5"/>
    <mergeCell ref="A48:A49"/>
    <mergeCell ref="B48:G48"/>
    <mergeCell ref="H48:H49"/>
    <mergeCell ref="A47:H47"/>
    <mergeCell ref="L5:L6"/>
    <mergeCell ref="B26:I26"/>
    <mergeCell ref="J26:J27"/>
    <mergeCell ref="A25:J25"/>
    <mergeCell ref="A37:A38"/>
    <mergeCell ref="B37:G37"/>
    <mergeCell ref="H37:H38"/>
    <mergeCell ref="A15:A16"/>
    <mergeCell ref="B15:I15"/>
    <mergeCell ref="J15:J16"/>
    <mergeCell ref="A3:J3"/>
    <mergeCell ref="A4:A5"/>
    <mergeCell ref="B4:I4"/>
    <mergeCell ref="J4:J5"/>
    <mergeCell ref="A14:J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4"/>
  <sheetViews>
    <sheetView zoomScaleNormal="100" workbookViewId="0">
      <selection activeCell="G15" sqref="G15"/>
    </sheetView>
  </sheetViews>
  <sheetFormatPr defaultColWidth="12.42578125" defaultRowHeight="15" x14ac:dyDescent="0.25"/>
  <cols>
    <col min="1" max="16384" width="12.42578125" style="42"/>
  </cols>
  <sheetData>
    <row r="1" spans="1:7" s="53" customFormat="1" x14ac:dyDescent="0.25">
      <c r="A1" s="545" t="s">
        <v>394</v>
      </c>
      <c r="B1" s="545"/>
      <c r="C1" s="545"/>
      <c r="D1" s="545"/>
      <c r="E1" s="545"/>
      <c r="F1" s="545"/>
      <c r="G1" s="545"/>
    </row>
    <row r="2" spans="1:7" ht="15.75" thickBot="1" x14ac:dyDescent="0.3">
      <c r="A2" s="715"/>
      <c r="B2" s="715"/>
      <c r="C2" s="715"/>
      <c r="D2" s="715"/>
      <c r="E2" s="715"/>
      <c r="F2" s="715"/>
      <c r="G2" s="715"/>
    </row>
    <row r="3" spans="1:7" ht="15.75" customHeight="1" thickBot="1" x14ac:dyDescent="0.3">
      <c r="A3" s="716" t="s">
        <v>39</v>
      </c>
      <c r="B3" s="717"/>
      <c r="C3" s="717"/>
      <c r="D3" s="717"/>
      <c r="E3" s="717"/>
      <c r="F3" s="717"/>
      <c r="G3" s="718"/>
    </row>
    <row r="4" spans="1:7" ht="75.75" thickBot="1" x14ac:dyDescent="0.3">
      <c r="A4" s="254"/>
      <c r="B4" s="248" t="s">
        <v>46</v>
      </c>
      <c r="C4" s="248" t="s">
        <v>47</v>
      </c>
      <c r="D4" s="248" t="s">
        <v>48</v>
      </c>
      <c r="E4" s="248" t="s">
        <v>49</v>
      </c>
      <c r="F4" s="248" t="s">
        <v>50</v>
      </c>
      <c r="G4" s="246" t="s">
        <v>51</v>
      </c>
    </row>
    <row r="5" spans="1:7" ht="15.75" thickBot="1" x14ac:dyDescent="0.3">
      <c r="A5" s="253" t="s">
        <v>7</v>
      </c>
      <c r="B5" s="56">
        <v>0</v>
      </c>
      <c r="C5" s="56">
        <v>30</v>
      </c>
      <c r="D5" s="56">
        <v>31</v>
      </c>
      <c r="E5" s="56">
        <v>20</v>
      </c>
      <c r="F5" s="56">
        <v>0</v>
      </c>
      <c r="G5" s="154">
        <f>SUM(B5:F5)</f>
        <v>81</v>
      </c>
    </row>
    <row r="6" spans="1:7" ht="15.75" thickBot="1" x14ac:dyDescent="0.3">
      <c r="A6" s="253" t="s">
        <v>8</v>
      </c>
      <c r="B6" s="56">
        <v>2</v>
      </c>
      <c r="C6" s="56">
        <v>22</v>
      </c>
      <c r="D6" s="56">
        <v>38</v>
      </c>
      <c r="E6" s="56">
        <v>9</v>
      </c>
      <c r="F6" s="56">
        <v>0</v>
      </c>
      <c r="G6" s="154">
        <f t="shared" ref="G6:G12" si="0">SUM(B6:F6)</f>
        <v>71</v>
      </c>
    </row>
    <row r="7" spans="1:7" ht="15.75" thickBot="1" x14ac:dyDescent="0.3">
      <c r="A7" s="253" t="s">
        <v>52</v>
      </c>
      <c r="B7" s="56">
        <v>1</v>
      </c>
      <c r="C7" s="56">
        <v>0</v>
      </c>
      <c r="D7" s="56">
        <v>11</v>
      </c>
      <c r="E7" s="56">
        <v>0</v>
      </c>
      <c r="F7" s="56">
        <v>0</v>
      </c>
      <c r="G7" s="154">
        <f t="shared" si="0"/>
        <v>12</v>
      </c>
    </row>
    <row r="8" spans="1:7" ht="15.75" thickBot="1" x14ac:dyDescent="0.3">
      <c r="A8" s="253" t="s">
        <v>10</v>
      </c>
      <c r="B8" s="56">
        <v>0</v>
      </c>
      <c r="C8" s="56">
        <v>1</v>
      </c>
      <c r="D8" s="56">
        <v>0</v>
      </c>
      <c r="E8" s="56">
        <v>0</v>
      </c>
      <c r="F8" s="56">
        <v>0</v>
      </c>
      <c r="G8" s="154">
        <f t="shared" si="0"/>
        <v>1</v>
      </c>
    </row>
    <row r="9" spans="1:7" ht="15.75" thickBot="1" x14ac:dyDescent="0.3">
      <c r="A9" s="253" t="s">
        <v>11</v>
      </c>
      <c r="B9" s="56">
        <v>0</v>
      </c>
      <c r="C9" s="56">
        <v>0</v>
      </c>
      <c r="D9" s="56">
        <v>1</v>
      </c>
      <c r="E9" s="56">
        <v>0</v>
      </c>
      <c r="F9" s="56">
        <v>0</v>
      </c>
      <c r="G9" s="154">
        <f t="shared" si="0"/>
        <v>1</v>
      </c>
    </row>
    <row r="10" spans="1:7" ht="15.75" thickBot="1" x14ac:dyDescent="0.3">
      <c r="A10" s="253" t="s">
        <v>22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154">
        <f t="shared" si="0"/>
        <v>0</v>
      </c>
    </row>
    <row r="11" spans="1:7" ht="15.75" thickBot="1" x14ac:dyDescent="0.3">
      <c r="A11" s="253" t="s">
        <v>12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154">
        <f t="shared" si="0"/>
        <v>0</v>
      </c>
    </row>
    <row r="12" spans="1:7" ht="15.75" thickBot="1" x14ac:dyDescent="0.3">
      <c r="A12" s="253" t="s">
        <v>23</v>
      </c>
      <c r="B12" s="56">
        <v>0</v>
      </c>
      <c r="C12" s="56">
        <v>4</v>
      </c>
      <c r="D12" s="56">
        <v>8</v>
      </c>
      <c r="E12" s="56">
        <v>1</v>
      </c>
      <c r="F12" s="56">
        <v>0</v>
      </c>
      <c r="G12" s="154">
        <f t="shared" si="0"/>
        <v>13</v>
      </c>
    </row>
    <row r="13" spans="1:7" ht="15.75" thickBot="1" x14ac:dyDescent="0.3">
      <c r="A13" s="242" t="s">
        <v>53</v>
      </c>
      <c r="B13" s="243">
        <f t="shared" ref="B13:G13" si="1">SUM(B5:B12)</f>
        <v>3</v>
      </c>
      <c r="C13" s="243">
        <f t="shared" si="1"/>
        <v>57</v>
      </c>
      <c r="D13" s="243">
        <f t="shared" si="1"/>
        <v>89</v>
      </c>
      <c r="E13" s="243">
        <f t="shared" si="1"/>
        <v>30</v>
      </c>
      <c r="F13" s="243">
        <f t="shared" si="1"/>
        <v>0</v>
      </c>
      <c r="G13" s="243">
        <f t="shared" si="1"/>
        <v>179</v>
      </c>
    </row>
    <row r="14" spans="1:7" x14ac:dyDescent="0.25">
      <c r="A14" s="713" t="s">
        <v>393</v>
      </c>
      <c r="B14" s="714"/>
    </row>
  </sheetData>
  <mergeCells count="4">
    <mergeCell ref="A14:B14"/>
    <mergeCell ref="A2:G2"/>
    <mergeCell ref="A3:G3"/>
    <mergeCell ref="A1:G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6"/>
  <sheetViews>
    <sheetView zoomScaleNormal="100" workbookViewId="0">
      <selection activeCell="J24" sqref="J24"/>
    </sheetView>
  </sheetViews>
  <sheetFormatPr defaultColWidth="8.85546875" defaultRowHeight="15" x14ac:dyDescent="0.25"/>
  <cols>
    <col min="1" max="1" width="8.85546875" style="42"/>
    <col min="2" max="2" width="10.28515625" style="42" customWidth="1"/>
    <col min="3" max="4" width="8.85546875" style="42"/>
    <col min="5" max="5" width="10.42578125" style="42" customWidth="1"/>
    <col min="6" max="6" width="8.85546875" style="42"/>
    <col min="7" max="7" width="11.7109375" style="42" customWidth="1"/>
    <col min="8" max="8" width="12" style="42" customWidth="1"/>
    <col min="9" max="9" width="12.140625" style="42" customWidth="1"/>
    <col min="10" max="10" width="10.85546875" style="42" customWidth="1"/>
    <col min="11" max="11" width="11" style="42" customWidth="1"/>
    <col min="12" max="12" width="10.140625" style="42" customWidth="1"/>
    <col min="13" max="16384" width="8.85546875" style="42"/>
  </cols>
  <sheetData>
    <row r="1" spans="1:13" x14ac:dyDescent="0.25">
      <c r="A1" s="545" t="s">
        <v>395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x14ac:dyDescent="0.25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13" ht="15.75" thickBot="1" x14ac:dyDescent="0.3">
      <c r="A3" s="719" t="s">
        <v>54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</row>
    <row r="4" spans="1:13" ht="15.75" thickBot="1" x14ac:dyDescent="0.3">
      <c r="A4" s="250"/>
      <c r="B4" s="716" t="s">
        <v>38</v>
      </c>
      <c r="C4" s="717"/>
      <c r="D4" s="717"/>
      <c r="E4" s="718"/>
      <c r="F4" s="251"/>
      <c r="G4" s="716" t="s">
        <v>39</v>
      </c>
      <c r="H4" s="717"/>
      <c r="I4" s="717"/>
      <c r="J4" s="717"/>
      <c r="K4" s="718"/>
      <c r="L4" s="252"/>
      <c r="M4" s="210" t="s">
        <v>40</v>
      </c>
    </row>
    <row r="5" spans="1:13" ht="75.75" thickBot="1" x14ac:dyDescent="0.3">
      <c r="A5" s="247"/>
      <c r="B5" s="248" t="s">
        <v>41</v>
      </c>
      <c r="C5" s="248" t="s">
        <v>42</v>
      </c>
      <c r="D5" s="248" t="s">
        <v>43</v>
      </c>
      <c r="E5" s="248" t="s">
        <v>44</v>
      </c>
      <c r="F5" s="248" t="s">
        <v>45</v>
      </c>
      <c r="G5" s="248" t="s">
        <v>46</v>
      </c>
      <c r="H5" s="248" t="s">
        <v>47</v>
      </c>
      <c r="I5" s="248" t="s">
        <v>48</v>
      </c>
      <c r="J5" s="248" t="s">
        <v>49</v>
      </c>
      <c r="K5" s="248" t="s">
        <v>50</v>
      </c>
      <c r="L5" s="249" t="s">
        <v>51</v>
      </c>
      <c r="M5" s="245" t="s">
        <v>14</v>
      </c>
    </row>
    <row r="6" spans="1:13" ht="15.75" thickBot="1" x14ac:dyDescent="0.3">
      <c r="A6" s="153" t="s">
        <v>7</v>
      </c>
      <c r="B6" s="56">
        <v>44</v>
      </c>
      <c r="C6" s="56">
        <v>55</v>
      </c>
      <c r="D6" s="56">
        <v>226</v>
      </c>
      <c r="E6" s="56">
        <v>67</v>
      </c>
      <c r="F6" s="154">
        <f>SUM(B6:E6)</f>
        <v>392</v>
      </c>
      <c r="G6" s="56">
        <v>0</v>
      </c>
      <c r="H6" s="56">
        <v>30</v>
      </c>
      <c r="I6" s="56">
        <v>31</v>
      </c>
      <c r="J6" s="56">
        <v>20</v>
      </c>
      <c r="K6" s="56">
        <v>0</v>
      </c>
      <c r="L6" s="155">
        <f>SUM(G6:K6)</f>
        <v>81</v>
      </c>
      <c r="M6" s="156">
        <f>F6+L6</f>
        <v>473</v>
      </c>
    </row>
    <row r="7" spans="1:13" ht="15.75" thickBot="1" x14ac:dyDescent="0.3">
      <c r="A7" s="153" t="s">
        <v>8</v>
      </c>
      <c r="B7" s="56">
        <v>30</v>
      </c>
      <c r="C7" s="56">
        <v>53</v>
      </c>
      <c r="D7" s="56">
        <v>61</v>
      </c>
      <c r="E7" s="56">
        <v>4</v>
      </c>
      <c r="F7" s="154">
        <f t="shared" ref="F7:F13" si="0">SUM(B7:E7)</f>
        <v>148</v>
      </c>
      <c r="G7" s="56">
        <v>2</v>
      </c>
      <c r="H7" s="56">
        <v>22</v>
      </c>
      <c r="I7" s="56">
        <v>38</v>
      </c>
      <c r="J7" s="56">
        <v>9</v>
      </c>
      <c r="K7" s="56">
        <v>0</v>
      </c>
      <c r="L7" s="155">
        <f t="shared" ref="L7:L13" si="1">SUM(G7:K7)</f>
        <v>71</v>
      </c>
      <c r="M7" s="156">
        <f t="shared" ref="M7:M13" si="2">F7+L7</f>
        <v>219</v>
      </c>
    </row>
    <row r="8" spans="1:13" ht="15.75" thickBot="1" x14ac:dyDescent="0.3">
      <c r="A8" s="153" t="s">
        <v>52</v>
      </c>
      <c r="B8" s="56">
        <v>7</v>
      </c>
      <c r="C8" s="56">
        <v>20</v>
      </c>
      <c r="D8" s="56">
        <v>24</v>
      </c>
      <c r="E8" s="56">
        <v>3</v>
      </c>
      <c r="F8" s="154">
        <f t="shared" si="0"/>
        <v>54</v>
      </c>
      <c r="G8" s="56">
        <v>1</v>
      </c>
      <c r="H8" s="56">
        <v>0</v>
      </c>
      <c r="I8" s="56">
        <v>11</v>
      </c>
      <c r="J8" s="56">
        <v>0</v>
      </c>
      <c r="K8" s="56">
        <v>0</v>
      </c>
      <c r="L8" s="155">
        <f t="shared" si="1"/>
        <v>12</v>
      </c>
      <c r="M8" s="156">
        <f t="shared" si="2"/>
        <v>66</v>
      </c>
    </row>
    <row r="9" spans="1:13" ht="15.75" thickBot="1" x14ac:dyDescent="0.3">
      <c r="A9" s="153" t="s">
        <v>10</v>
      </c>
      <c r="B9" s="56">
        <v>2</v>
      </c>
      <c r="C9" s="56">
        <v>12</v>
      </c>
      <c r="D9" s="56">
        <v>18</v>
      </c>
      <c r="E9" s="56">
        <v>0</v>
      </c>
      <c r="F9" s="154">
        <f t="shared" si="0"/>
        <v>32</v>
      </c>
      <c r="G9" s="56">
        <v>0</v>
      </c>
      <c r="H9" s="56">
        <v>1</v>
      </c>
      <c r="I9" s="56">
        <v>0</v>
      </c>
      <c r="J9" s="56">
        <v>0</v>
      </c>
      <c r="K9" s="56">
        <v>0</v>
      </c>
      <c r="L9" s="155">
        <f t="shared" si="1"/>
        <v>1</v>
      </c>
      <c r="M9" s="156">
        <f t="shared" si="2"/>
        <v>33</v>
      </c>
    </row>
    <row r="10" spans="1:13" ht="15.75" thickBot="1" x14ac:dyDescent="0.3">
      <c r="A10" s="153" t="s">
        <v>11</v>
      </c>
      <c r="B10" s="56">
        <v>21</v>
      </c>
      <c r="C10" s="56">
        <v>37</v>
      </c>
      <c r="D10" s="56">
        <v>53</v>
      </c>
      <c r="E10" s="56">
        <v>1</v>
      </c>
      <c r="F10" s="154">
        <f t="shared" si="0"/>
        <v>112</v>
      </c>
      <c r="G10" s="56">
        <v>0</v>
      </c>
      <c r="H10" s="56">
        <v>0</v>
      </c>
      <c r="I10" s="56">
        <v>1</v>
      </c>
      <c r="J10" s="56">
        <v>0</v>
      </c>
      <c r="K10" s="56">
        <v>0</v>
      </c>
      <c r="L10" s="155">
        <f t="shared" si="1"/>
        <v>1</v>
      </c>
      <c r="M10" s="156">
        <f t="shared" si="2"/>
        <v>113</v>
      </c>
    </row>
    <row r="11" spans="1:13" ht="15.75" thickBot="1" x14ac:dyDescent="0.3">
      <c r="A11" s="153" t="s">
        <v>22</v>
      </c>
      <c r="B11" s="56">
        <v>1</v>
      </c>
      <c r="C11" s="56">
        <v>0</v>
      </c>
      <c r="D11" s="56">
        <v>0</v>
      </c>
      <c r="E11" s="56">
        <v>0</v>
      </c>
      <c r="F11" s="154">
        <f t="shared" si="0"/>
        <v>1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155">
        <f t="shared" si="1"/>
        <v>0</v>
      </c>
      <c r="M11" s="156">
        <f t="shared" si="2"/>
        <v>1</v>
      </c>
    </row>
    <row r="12" spans="1:13" ht="15.75" thickBot="1" x14ac:dyDescent="0.3">
      <c r="A12" s="153" t="s">
        <v>12</v>
      </c>
      <c r="B12" s="56">
        <v>1</v>
      </c>
      <c r="C12" s="56">
        <v>4</v>
      </c>
      <c r="D12" s="56">
        <v>6</v>
      </c>
      <c r="E12" s="56">
        <v>1</v>
      </c>
      <c r="F12" s="154">
        <f t="shared" si="0"/>
        <v>12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155">
        <f t="shared" si="1"/>
        <v>0</v>
      </c>
      <c r="M12" s="156">
        <f t="shared" si="2"/>
        <v>12</v>
      </c>
    </row>
    <row r="13" spans="1:13" ht="15.75" thickBot="1" x14ac:dyDescent="0.3">
      <c r="A13" s="153" t="s">
        <v>23</v>
      </c>
      <c r="B13" s="56">
        <v>2</v>
      </c>
      <c r="C13" s="56">
        <v>0</v>
      </c>
      <c r="D13" s="56">
        <v>0</v>
      </c>
      <c r="E13" s="56">
        <v>0</v>
      </c>
      <c r="F13" s="154">
        <f t="shared" si="0"/>
        <v>2</v>
      </c>
      <c r="G13" s="56">
        <v>0</v>
      </c>
      <c r="H13" s="56">
        <v>4</v>
      </c>
      <c r="I13" s="56">
        <v>8</v>
      </c>
      <c r="J13" s="56">
        <v>1</v>
      </c>
      <c r="K13" s="56">
        <v>0</v>
      </c>
      <c r="L13" s="155">
        <f t="shared" si="1"/>
        <v>13</v>
      </c>
      <c r="M13" s="156">
        <f t="shared" si="2"/>
        <v>15</v>
      </c>
    </row>
    <row r="14" spans="1:13" ht="30.75" thickBot="1" x14ac:dyDescent="0.3">
      <c r="A14" s="242" t="s">
        <v>53</v>
      </c>
      <c r="B14" s="243">
        <f>SUM(B6:B13)</f>
        <v>108</v>
      </c>
      <c r="C14" s="243">
        <f t="shared" ref="C14:M14" si="3">SUM(C6:C13)</f>
        <v>181</v>
      </c>
      <c r="D14" s="243">
        <f t="shared" si="3"/>
        <v>388</v>
      </c>
      <c r="E14" s="243">
        <f t="shared" si="3"/>
        <v>76</v>
      </c>
      <c r="F14" s="243">
        <f t="shared" si="3"/>
        <v>753</v>
      </c>
      <c r="G14" s="243">
        <f t="shared" si="3"/>
        <v>3</v>
      </c>
      <c r="H14" s="243">
        <f t="shared" si="3"/>
        <v>57</v>
      </c>
      <c r="I14" s="243">
        <f t="shared" si="3"/>
        <v>89</v>
      </c>
      <c r="J14" s="243">
        <f t="shared" si="3"/>
        <v>30</v>
      </c>
      <c r="K14" s="243">
        <f t="shared" si="3"/>
        <v>0</v>
      </c>
      <c r="L14" s="244">
        <f t="shared" si="3"/>
        <v>179</v>
      </c>
      <c r="M14" s="212">
        <f t="shared" si="3"/>
        <v>932</v>
      </c>
    </row>
    <row r="16" spans="1:13" x14ac:dyDescent="0.25">
      <c r="A16" s="713" t="s">
        <v>393</v>
      </c>
      <c r="B16" s="714"/>
    </row>
  </sheetData>
  <mergeCells count="5">
    <mergeCell ref="B4:E4"/>
    <mergeCell ref="G4:K4"/>
    <mergeCell ref="A16:B16"/>
    <mergeCell ref="A1:M1"/>
    <mergeCell ref="A3:M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zoomScaleNormal="100" workbookViewId="0">
      <selection activeCell="I5" sqref="I5"/>
    </sheetView>
  </sheetViews>
  <sheetFormatPr defaultColWidth="8.85546875" defaultRowHeight="15" x14ac:dyDescent="0.25"/>
  <cols>
    <col min="2" max="2" width="10.5703125" customWidth="1"/>
    <col min="5" max="5" width="10.28515625" customWidth="1"/>
    <col min="6" max="6" width="11.42578125" customWidth="1"/>
    <col min="7" max="7" width="10.85546875" style="8" customWidth="1"/>
    <col min="8" max="8" width="11" customWidth="1"/>
  </cols>
  <sheetData>
    <row r="1" spans="1:8" s="215" customFormat="1" x14ac:dyDescent="0.25">
      <c r="A1" s="399" t="s">
        <v>396</v>
      </c>
      <c r="B1" s="399"/>
      <c r="C1" s="399"/>
      <c r="D1" s="399"/>
      <c r="E1" s="399"/>
      <c r="F1" s="399"/>
      <c r="G1" s="395"/>
    </row>
    <row r="2" spans="1:8" ht="15.75" thickBot="1" x14ac:dyDescent="0.3">
      <c r="A2" s="723"/>
      <c r="B2" s="723"/>
      <c r="C2" s="723"/>
      <c r="D2" s="723"/>
      <c r="E2" s="723"/>
      <c r="F2" s="723"/>
      <c r="G2" s="723"/>
      <c r="H2" s="723"/>
    </row>
    <row r="3" spans="1:8" ht="15.75" customHeight="1" x14ac:dyDescent="0.25">
      <c r="A3" s="720" t="s">
        <v>38</v>
      </c>
      <c r="B3" s="721"/>
      <c r="C3" s="721"/>
      <c r="D3" s="721"/>
      <c r="E3" s="721"/>
      <c r="F3" s="721"/>
      <c r="G3" s="721"/>
      <c r="H3" s="722"/>
    </row>
    <row r="4" spans="1:8" ht="75" x14ac:dyDescent="0.25">
      <c r="A4" s="238"/>
      <c r="B4" s="222" t="s">
        <v>41</v>
      </c>
      <c r="C4" s="222" t="s">
        <v>42</v>
      </c>
      <c r="D4" s="222" t="s">
        <v>43</v>
      </c>
      <c r="E4" s="222" t="s">
        <v>44</v>
      </c>
      <c r="F4" s="222" t="s">
        <v>45</v>
      </c>
      <c r="G4" s="222" t="s">
        <v>315</v>
      </c>
      <c r="H4" s="220" t="s">
        <v>55</v>
      </c>
    </row>
    <row r="5" spans="1:8" x14ac:dyDescent="0.25">
      <c r="A5" s="157" t="s">
        <v>7</v>
      </c>
      <c r="B5" s="64">
        <v>44</v>
      </c>
      <c r="C5" s="64">
        <v>55</v>
      </c>
      <c r="D5" s="64">
        <v>226</v>
      </c>
      <c r="E5" s="64">
        <v>67</v>
      </c>
      <c r="F5" s="158">
        <f>SUM(B5:E5)</f>
        <v>392</v>
      </c>
      <c r="G5" s="128">
        <v>325</v>
      </c>
      <c r="H5" s="159">
        <v>89.9</v>
      </c>
    </row>
    <row r="6" spans="1:8" x14ac:dyDescent="0.25">
      <c r="A6" s="157" t="s">
        <v>8</v>
      </c>
      <c r="B6" s="64">
        <v>30</v>
      </c>
      <c r="C6" s="64">
        <v>53</v>
      </c>
      <c r="D6" s="64">
        <v>61</v>
      </c>
      <c r="E6" s="64">
        <v>4</v>
      </c>
      <c r="F6" s="158">
        <f t="shared" ref="F6:F12" si="0">SUM(B6:E6)</f>
        <v>148</v>
      </c>
      <c r="G6" s="158">
        <v>144</v>
      </c>
      <c r="H6" s="159">
        <v>97.3</v>
      </c>
    </row>
    <row r="7" spans="1:8" x14ac:dyDescent="0.25">
      <c r="A7" s="157" t="s">
        <v>52</v>
      </c>
      <c r="B7" s="64">
        <v>7</v>
      </c>
      <c r="C7" s="64">
        <v>20</v>
      </c>
      <c r="D7" s="64">
        <v>24</v>
      </c>
      <c r="E7" s="64">
        <v>3</v>
      </c>
      <c r="F7" s="158">
        <f t="shared" si="0"/>
        <v>54</v>
      </c>
      <c r="G7" s="158">
        <v>51</v>
      </c>
      <c r="H7" s="159">
        <v>94.4</v>
      </c>
    </row>
    <row r="8" spans="1:8" x14ac:dyDescent="0.25">
      <c r="A8" s="157" t="s">
        <v>10</v>
      </c>
      <c r="B8" s="64">
        <v>2</v>
      </c>
      <c r="C8" s="64">
        <v>12</v>
      </c>
      <c r="D8" s="64">
        <v>18</v>
      </c>
      <c r="E8" s="64">
        <v>0</v>
      </c>
      <c r="F8" s="158">
        <f t="shared" si="0"/>
        <v>32</v>
      </c>
      <c r="G8" s="158">
        <v>32</v>
      </c>
      <c r="H8" s="159">
        <v>100</v>
      </c>
    </row>
    <row r="9" spans="1:8" x14ac:dyDescent="0.25">
      <c r="A9" s="157" t="s">
        <v>11</v>
      </c>
      <c r="B9" s="64">
        <v>21</v>
      </c>
      <c r="C9" s="64">
        <v>37</v>
      </c>
      <c r="D9" s="64">
        <v>53</v>
      </c>
      <c r="E9" s="64">
        <v>1</v>
      </c>
      <c r="F9" s="158">
        <f t="shared" si="0"/>
        <v>112</v>
      </c>
      <c r="G9" s="158">
        <v>111</v>
      </c>
      <c r="H9" s="159">
        <v>99.1</v>
      </c>
    </row>
    <row r="10" spans="1:8" x14ac:dyDescent="0.25">
      <c r="A10" s="157" t="s">
        <v>22</v>
      </c>
      <c r="B10" s="64">
        <v>1</v>
      </c>
      <c r="C10" s="64">
        <v>0</v>
      </c>
      <c r="D10" s="64">
        <v>0</v>
      </c>
      <c r="E10" s="64">
        <v>0</v>
      </c>
      <c r="F10" s="158">
        <f t="shared" si="0"/>
        <v>1</v>
      </c>
      <c r="G10" s="158">
        <v>1</v>
      </c>
      <c r="H10" s="159">
        <v>100</v>
      </c>
    </row>
    <row r="11" spans="1:8" x14ac:dyDescent="0.25">
      <c r="A11" s="157" t="s">
        <v>12</v>
      </c>
      <c r="B11" s="64">
        <v>1</v>
      </c>
      <c r="C11" s="64">
        <v>4</v>
      </c>
      <c r="D11" s="64">
        <v>6</v>
      </c>
      <c r="E11" s="64">
        <v>1</v>
      </c>
      <c r="F11" s="158">
        <f t="shared" si="0"/>
        <v>12</v>
      </c>
      <c r="G11" s="158">
        <v>11</v>
      </c>
      <c r="H11" s="159">
        <v>91.6</v>
      </c>
    </row>
    <row r="12" spans="1:8" s="12" customFormat="1" x14ac:dyDescent="0.25">
      <c r="A12" s="157" t="s">
        <v>23</v>
      </c>
      <c r="B12" s="64">
        <v>2</v>
      </c>
      <c r="C12" s="64">
        <v>0</v>
      </c>
      <c r="D12" s="64">
        <v>0</v>
      </c>
      <c r="E12" s="64">
        <v>0</v>
      </c>
      <c r="F12" s="158">
        <f t="shared" si="0"/>
        <v>2</v>
      </c>
      <c r="G12" s="158">
        <v>2</v>
      </c>
      <c r="H12" s="159">
        <v>100</v>
      </c>
    </row>
    <row r="13" spans="1:8" s="5" customFormat="1" ht="30.75" thickBot="1" x14ac:dyDescent="0.3">
      <c r="A13" s="223" t="s">
        <v>53</v>
      </c>
      <c r="B13" s="239">
        <f>SUM(B5:B12)</f>
        <v>108</v>
      </c>
      <c r="C13" s="239">
        <f t="shared" ref="C13:F13" si="1">SUM(C5:C12)</f>
        <v>181</v>
      </c>
      <c r="D13" s="239">
        <f t="shared" si="1"/>
        <v>388</v>
      </c>
      <c r="E13" s="239">
        <f t="shared" si="1"/>
        <v>76</v>
      </c>
      <c r="F13" s="239">
        <f t="shared" si="1"/>
        <v>753</v>
      </c>
      <c r="G13" s="240">
        <f>SUM(G5:G12)</f>
        <v>677</v>
      </c>
      <c r="H13" s="241">
        <v>89.9</v>
      </c>
    </row>
    <row r="14" spans="1:8" ht="15" customHeight="1" x14ac:dyDescent="0.25">
      <c r="A14" s="713" t="s">
        <v>393</v>
      </c>
      <c r="B14" s="713"/>
      <c r="C14" s="42"/>
      <c r="D14" s="42"/>
      <c r="E14" s="42"/>
      <c r="F14" s="42"/>
      <c r="G14" s="63"/>
      <c r="H14" s="42"/>
    </row>
  </sheetData>
  <mergeCells count="3">
    <mergeCell ref="A14:B14"/>
    <mergeCell ref="A3:H3"/>
    <mergeCell ref="A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59"/>
  <sheetViews>
    <sheetView workbookViewId="0">
      <selection sqref="A1:E1"/>
    </sheetView>
  </sheetViews>
  <sheetFormatPr defaultRowHeight="15" x14ac:dyDescent="0.25"/>
  <cols>
    <col min="2" max="2" width="13.140625" customWidth="1"/>
    <col min="3" max="3" width="12.42578125" customWidth="1"/>
    <col min="4" max="4" width="12.7109375" customWidth="1"/>
    <col min="5" max="5" width="13.7109375" customWidth="1"/>
  </cols>
  <sheetData>
    <row r="1" spans="1:6" x14ac:dyDescent="0.25">
      <c r="A1" s="725" t="s">
        <v>399</v>
      </c>
      <c r="B1" s="725"/>
      <c r="C1" s="725"/>
      <c r="D1" s="725"/>
      <c r="E1" s="725"/>
      <c r="F1" s="503"/>
    </row>
    <row r="2" spans="1:6" x14ac:dyDescent="0.25">
      <c r="A2" s="502"/>
      <c r="B2" s="502"/>
      <c r="C2" s="502"/>
      <c r="D2" s="504"/>
      <c r="E2" s="502"/>
      <c r="F2" s="504"/>
    </row>
    <row r="3" spans="1:6" ht="15.75" thickBot="1" x14ac:dyDescent="0.3">
      <c r="A3" s="726" t="s">
        <v>400</v>
      </c>
      <c r="B3" s="726"/>
      <c r="C3" s="726"/>
      <c r="D3" s="726"/>
      <c r="E3" s="726"/>
      <c r="F3" s="504"/>
    </row>
    <row r="4" spans="1:6" ht="30.75" thickBot="1" x14ac:dyDescent="0.3">
      <c r="A4" s="516" t="s">
        <v>21</v>
      </c>
      <c r="B4" s="517" t="s">
        <v>401</v>
      </c>
      <c r="C4" s="517" t="s">
        <v>402</v>
      </c>
      <c r="D4" s="517" t="s">
        <v>403</v>
      </c>
      <c r="E4" s="517" t="s">
        <v>404</v>
      </c>
      <c r="F4" s="505"/>
    </row>
    <row r="5" spans="1:6" ht="16.5" thickTop="1" thickBot="1" x14ac:dyDescent="0.3">
      <c r="A5" s="525" t="s">
        <v>7</v>
      </c>
      <c r="B5" s="506">
        <f>127147.94+21027.06</f>
        <v>148175</v>
      </c>
      <c r="C5" s="506">
        <v>80000</v>
      </c>
      <c r="D5" s="506">
        <v>148175</v>
      </c>
      <c r="E5" s="506">
        <f>B5+C5-D5</f>
        <v>80000</v>
      </c>
      <c r="F5" s="505"/>
    </row>
    <row r="6" spans="1:6" ht="15.75" thickBot="1" x14ac:dyDescent="0.3">
      <c r="A6" s="525" t="s">
        <v>8</v>
      </c>
      <c r="B6" s="506">
        <f>97914.84-28000</f>
        <v>69914.84</v>
      </c>
      <c r="C6" s="506">
        <v>30000</v>
      </c>
      <c r="D6" s="506">
        <v>72015</v>
      </c>
      <c r="E6" s="506">
        <f t="shared" ref="E6:E11" si="0">B6+C6-D6</f>
        <v>27899.839999999997</v>
      </c>
      <c r="F6" s="505"/>
    </row>
    <row r="7" spans="1:6" ht="15.75" thickBot="1" x14ac:dyDescent="0.3">
      <c r="A7" s="525" t="s">
        <v>9</v>
      </c>
      <c r="B7" s="506">
        <f>30332.06+10000</f>
        <v>40332.06</v>
      </c>
      <c r="C7" s="506">
        <v>43000</v>
      </c>
      <c r="D7" s="506">
        <v>42130</v>
      </c>
      <c r="E7" s="506">
        <f t="shared" si="0"/>
        <v>41202.06</v>
      </c>
      <c r="F7" s="505"/>
    </row>
    <row r="8" spans="1:6" ht="15.75" thickBot="1" x14ac:dyDescent="0.3">
      <c r="A8" s="525" t="s">
        <v>10</v>
      </c>
      <c r="B8" s="506">
        <f>29414.83+16365.17</f>
        <v>45780</v>
      </c>
      <c r="C8" s="506">
        <v>30000</v>
      </c>
      <c r="D8" s="506">
        <v>45780</v>
      </c>
      <c r="E8" s="506">
        <f t="shared" si="0"/>
        <v>30000</v>
      </c>
      <c r="F8" s="505"/>
    </row>
    <row r="9" spans="1:6" ht="15.75" thickBot="1" x14ac:dyDescent="0.3">
      <c r="A9" s="525" t="s">
        <v>11</v>
      </c>
      <c r="B9" s="506">
        <f>108001.72-16302.81</f>
        <v>91698.91</v>
      </c>
      <c r="C9" s="506">
        <v>21386</v>
      </c>
      <c r="D9" s="506">
        <v>91450</v>
      </c>
      <c r="E9" s="506">
        <f t="shared" si="0"/>
        <v>21634.910000000003</v>
      </c>
      <c r="F9" s="505"/>
    </row>
    <row r="10" spans="1:6" ht="15.75" thickBot="1" x14ac:dyDescent="0.3">
      <c r="A10" s="526" t="s">
        <v>12</v>
      </c>
      <c r="B10" s="506">
        <f>3089.42-3089.42</f>
        <v>0</v>
      </c>
      <c r="C10" s="506">
        <v>1000</v>
      </c>
      <c r="D10" s="506">
        <v>0</v>
      </c>
      <c r="E10" s="506">
        <f t="shared" si="0"/>
        <v>1000</v>
      </c>
      <c r="F10" s="505"/>
    </row>
    <row r="11" spans="1:6" ht="16.5" thickTop="1" thickBot="1" x14ac:dyDescent="0.3">
      <c r="A11" s="525" t="s">
        <v>405</v>
      </c>
      <c r="B11" s="529">
        <f>SUM(B5:B10)</f>
        <v>395900.81000000006</v>
      </c>
      <c r="C11" s="529">
        <f>SUM(C5:C10)</f>
        <v>205386</v>
      </c>
      <c r="D11" s="529">
        <f>SUM(D5:D10)</f>
        <v>399550</v>
      </c>
      <c r="E11" s="529">
        <f t="shared" si="0"/>
        <v>201736.81000000006</v>
      </c>
      <c r="F11" s="505"/>
    </row>
    <row r="12" spans="1:6" x14ac:dyDescent="0.25">
      <c r="A12" s="502"/>
      <c r="B12" s="503"/>
      <c r="C12" s="503"/>
      <c r="D12" s="505"/>
      <c r="E12" s="503"/>
      <c r="F12" s="505"/>
    </row>
    <row r="13" spans="1:6" ht="15.75" thickBot="1" x14ac:dyDescent="0.3">
      <c r="A13" s="727" t="s">
        <v>406</v>
      </c>
      <c r="B13" s="728"/>
      <c r="C13" s="728"/>
      <c r="D13" s="728"/>
      <c r="E13" s="728"/>
      <c r="F13" s="505"/>
    </row>
    <row r="14" spans="1:6" ht="30.75" thickBot="1" x14ac:dyDescent="0.3">
      <c r="A14" s="516" t="s">
        <v>21</v>
      </c>
      <c r="B14" s="517" t="s">
        <v>401</v>
      </c>
      <c r="C14" s="517" t="s">
        <v>402</v>
      </c>
      <c r="D14" s="517" t="s">
        <v>403</v>
      </c>
      <c r="E14" s="517" t="s">
        <v>404</v>
      </c>
      <c r="F14" s="505"/>
    </row>
    <row r="15" spans="1:6" ht="16.5" thickTop="1" thickBot="1" x14ac:dyDescent="0.3">
      <c r="A15" s="525" t="s">
        <v>7</v>
      </c>
      <c r="B15" s="507">
        <v>0</v>
      </c>
      <c r="C15" s="508">
        <v>145728</v>
      </c>
      <c r="D15" s="508">
        <v>145728</v>
      </c>
      <c r="E15" s="508">
        <f>C15-D15</f>
        <v>0</v>
      </c>
      <c r="F15" s="505"/>
    </row>
    <row r="16" spans="1:6" ht="15.75" thickBot="1" x14ac:dyDescent="0.3">
      <c r="A16" s="525" t="s">
        <v>8</v>
      </c>
      <c r="B16" s="507">
        <v>0</v>
      </c>
      <c r="C16" s="508">
        <v>46150</v>
      </c>
      <c r="D16" s="508">
        <v>46150</v>
      </c>
      <c r="E16" s="508">
        <f t="shared" ref="E16:E19" si="1">C16-D16</f>
        <v>0</v>
      </c>
      <c r="F16" s="505"/>
    </row>
    <row r="17" spans="1:6" ht="15.75" thickBot="1" x14ac:dyDescent="0.3">
      <c r="A17" s="525" t="s">
        <v>9</v>
      </c>
      <c r="B17" s="507">
        <v>0</v>
      </c>
      <c r="C17" s="508">
        <v>32153</v>
      </c>
      <c r="D17" s="508">
        <v>32153</v>
      </c>
      <c r="E17" s="508">
        <f t="shared" si="1"/>
        <v>0</v>
      </c>
      <c r="F17" s="505"/>
    </row>
    <row r="18" spans="1:6" ht="15.75" thickBot="1" x14ac:dyDescent="0.3">
      <c r="A18" s="525" t="s">
        <v>10</v>
      </c>
      <c r="B18" s="507">
        <v>0</v>
      </c>
      <c r="C18" s="508">
        <v>24973</v>
      </c>
      <c r="D18" s="508">
        <v>24973</v>
      </c>
      <c r="E18" s="508">
        <f t="shared" si="1"/>
        <v>0</v>
      </c>
      <c r="F18" s="505"/>
    </row>
    <row r="19" spans="1:6" ht="15.75" thickBot="1" x14ac:dyDescent="0.3">
      <c r="A19" s="525" t="s">
        <v>11</v>
      </c>
      <c r="B19" s="507">
        <v>0</v>
      </c>
      <c r="C19" s="508">
        <v>54501</v>
      </c>
      <c r="D19" s="508">
        <v>54501</v>
      </c>
      <c r="E19" s="508">
        <f t="shared" si="1"/>
        <v>0</v>
      </c>
      <c r="F19" s="505"/>
    </row>
    <row r="20" spans="1:6" ht="75.75" thickBot="1" x14ac:dyDescent="0.3">
      <c r="A20" s="526" t="s">
        <v>407</v>
      </c>
      <c r="B20" s="507">
        <v>64</v>
      </c>
      <c r="C20" s="508">
        <v>6365</v>
      </c>
      <c r="D20" s="508">
        <v>6429</v>
      </c>
      <c r="E20" s="508">
        <f>B20+C20-D20</f>
        <v>0</v>
      </c>
      <c r="F20" s="505"/>
    </row>
    <row r="21" spans="1:6" ht="16.5" thickTop="1" thickBot="1" x14ac:dyDescent="0.3">
      <c r="A21" s="525" t="s">
        <v>405</v>
      </c>
      <c r="B21" s="527">
        <v>64</v>
      </c>
      <c r="C21" s="528">
        <f>SUM(C15:C20)</f>
        <v>309870</v>
      </c>
      <c r="D21" s="528">
        <f>SUM(D15:D20)</f>
        <v>309934</v>
      </c>
      <c r="E21" s="528">
        <f>SUM(E15:E20)</f>
        <v>0</v>
      </c>
      <c r="F21" s="505"/>
    </row>
    <row r="22" spans="1:6" x14ac:dyDescent="0.25">
      <c r="A22" s="502"/>
      <c r="B22" s="503"/>
      <c r="C22" s="503"/>
      <c r="D22" s="505"/>
      <c r="E22" s="503"/>
      <c r="F22" s="505"/>
    </row>
    <row r="23" spans="1:6" ht="15.75" thickBot="1" x14ac:dyDescent="0.3">
      <c r="A23" s="502" t="s">
        <v>408</v>
      </c>
      <c r="B23" s="503"/>
      <c r="C23" s="503"/>
      <c r="D23" s="505"/>
      <c r="E23" s="503"/>
      <c r="F23" s="505"/>
    </row>
    <row r="24" spans="1:6" ht="30.75" thickBot="1" x14ac:dyDescent="0.3">
      <c r="A24" s="516" t="s">
        <v>21</v>
      </c>
      <c r="B24" s="517" t="s">
        <v>401</v>
      </c>
      <c r="C24" s="517">
        <v>2021</v>
      </c>
      <c r="D24" s="517" t="s">
        <v>403</v>
      </c>
      <c r="E24" s="517" t="s">
        <v>404</v>
      </c>
      <c r="F24" s="505"/>
    </row>
    <row r="25" spans="1:6" ht="16.5" thickTop="1" thickBot="1" x14ac:dyDescent="0.3">
      <c r="A25" s="525" t="s">
        <v>7</v>
      </c>
      <c r="B25" s="507">
        <v>0</v>
      </c>
      <c r="C25" s="508">
        <v>0</v>
      </c>
      <c r="D25" s="508">
        <v>0</v>
      </c>
      <c r="E25" s="507">
        <v>0</v>
      </c>
      <c r="F25" s="505"/>
    </row>
    <row r="26" spans="1:6" ht="15.75" thickBot="1" x14ac:dyDescent="0.3">
      <c r="A26" s="525" t="s">
        <v>8</v>
      </c>
      <c r="B26" s="507">
        <v>0</v>
      </c>
      <c r="C26" s="508">
        <v>117180</v>
      </c>
      <c r="D26" s="508">
        <v>117180</v>
      </c>
      <c r="E26" s="507">
        <v>0</v>
      </c>
      <c r="F26" s="505"/>
    </row>
    <row r="27" spans="1:6" ht="15.75" thickBot="1" x14ac:dyDescent="0.3">
      <c r="A27" s="525" t="s">
        <v>9</v>
      </c>
      <c r="B27" s="507">
        <v>0</v>
      </c>
      <c r="C27" s="508">
        <v>0</v>
      </c>
      <c r="D27" s="508">
        <v>0</v>
      </c>
      <c r="E27" s="507">
        <v>0</v>
      </c>
      <c r="F27" s="505"/>
    </row>
    <row r="28" spans="1:6" ht="15.75" thickBot="1" x14ac:dyDescent="0.3">
      <c r="A28" s="525" t="s">
        <v>10</v>
      </c>
      <c r="B28" s="507">
        <v>0</v>
      </c>
      <c r="C28" s="508">
        <v>0</v>
      </c>
      <c r="D28" s="508">
        <v>0</v>
      </c>
      <c r="E28" s="507">
        <v>0</v>
      </c>
      <c r="F28" s="505"/>
    </row>
    <row r="29" spans="1:6" ht="15.75" thickBot="1" x14ac:dyDescent="0.3">
      <c r="A29" s="525" t="s">
        <v>11</v>
      </c>
      <c r="B29" s="507">
        <v>0</v>
      </c>
      <c r="C29" s="508">
        <v>18900</v>
      </c>
      <c r="D29" s="508">
        <v>18900</v>
      </c>
      <c r="E29" s="507">
        <v>0</v>
      </c>
      <c r="F29" s="505"/>
    </row>
    <row r="30" spans="1:6" ht="75.75" thickBot="1" x14ac:dyDescent="0.3">
      <c r="A30" s="526" t="s">
        <v>407</v>
      </c>
      <c r="B30" s="507">
        <v>0</v>
      </c>
      <c r="C30" s="508">
        <v>0</v>
      </c>
      <c r="D30" s="508">
        <v>0</v>
      </c>
      <c r="E30" s="507">
        <v>0</v>
      </c>
      <c r="F30" s="505"/>
    </row>
    <row r="31" spans="1:6" ht="16.5" thickTop="1" thickBot="1" x14ac:dyDescent="0.3">
      <c r="A31" s="525" t="s">
        <v>405</v>
      </c>
      <c r="B31" s="527">
        <v>0</v>
      </c>
      <c r="C31" s="528">
        <v>136080</v>
      </c>
      <c r="D31" s="528">
        <v>136080</v>
      </c>
      <c r="E31" s="527">
        <v>0</v>
      </c>
      <c r="F31" s="505"/>
    </row>
    <row r="32" spans="1:6" x14ac:dyDescent="0.25">
      <c r="A32" s="502"/>
      <c r="B32" s="503"/>
      <c r="C32" s="503"/>
      <c r="D32" s="505"/>
      <c r="E32" s="503"/>
      <c r="F32" s="505"/>
    </row>
    <row r="33" spans="1:6" ht="15.75" thickBot="1" x14ac:dyDescent="0.3">
      <c r="A33" s="502" t="s">
        <v>409</v>
      </c>
      <c r="B33" s="503"/>
      <c r="C33" s="503"/>
      <c r="D33" s="505"/>
      <c r="E33" s="503"/>
      <c r="F33" s="505"/>
    </row>
    <row r="34" spans="1:6" ht="30.75" thickBot="1" x14ac:dyDescent="0.3">
      <c r="A34" s="516" t="s">
        <v>21</v>
      </c>
      <c r="B34" s="517" t="s">
        <v>401</v>
      </c>
      <c r="C34" s="517" t="s">
        <v>402</v>
      </c>
      <c r="D34" s="517" t="s">
        <v>403</v>
      </c>
      <c r="E34" s="517" t="s">
        <v>404</v>
      </c>
      <c r="F34" s="505"/>
    </row>
    <row r="35" spans="1:6" ht="16.5" thickTop="1" thickBot="1" x14ac:dyDescent="0.3">
      <c r="A35" s="525" t="s">
        <v>7</v>
      </c>
      <c r="B35" s="507">
        <v>0</v>
      </c>
      <c r="C35" s="508">
        <v>10341</v>
      </c>
      <c r="D35" s="508">
        <v>10341</v>
      </c>
      <c r="E35" s="508">
        <f>C35-D35</f>
        <v>0</v>
      </c>
      <c r="F35" s="505"/>
    </row>
    <row r="36" spans="1:6" ht="15.75" thickBot="1" x14ac:dyDescent="0.3">
      <c r="A36" s="525" t="s">
        <v>8</v>
      </c>
      <c r="B36" s="507">
        <v>0</v>
      </c>
      <c r="C36" s="508">
        <v>10870</v>
      </c>
      <c r="D36" s="508">
        <v>10870</v>
      </c>
      <c r="E36" s="508">
        <f t="shared" ref="E36:E39" si="2">C36-D36</f>
        <v>0</v>
      </c>
      <c r="F36" s="505"/>
    </row>
    <row r="37" spans="1:6" ht="15.75" thickBot="1" x14ac:dyDescent="0.3">
      <c r="A37" s="525" t="s">
        <v>9</v>
      </c>
      <c r="B37" s="507">
        <v>0</v>
      </c>
      <c r="C37" s="508">
        <v>4370</v>
      </c>
      <c r="D37" s="508">
        <v>4370</v>
      </c>
      <c r="E37" s="508">
        <f t="shared" si="2"/>
        <v>0</v>
      </c>
      <c r="F37" s="505"/>
    </row>
    <row r="38" spans="1:6" ht="15.75" thickBot="1" x14ac:dyDescent="0.3">
      <c r="A38" s="525" t="s">
        <v>10</v>
      </c>
      <c r="B38" s="507">
        <v>0</v>
      </c>
      <c r="C38" s="508">
        <v>1600</v>
      </c>
      <c r="D38" s="508">
        <v>1600</v>
      </c>
      <c r="E38" s="508">
        <f t="shared" si="2"/>
        <v>0</v>
      </c>
      <c r="F38" s="505"/>
    </row>
    <row r="39" spans="1:6" ht="15.75" thickBot="1" x14ac:dyDescent="0.3">
      <c r="A39" s="525" t="s">
        <v>11</v>
      </c>
      <c r="B39" s="507">
        <v>0</v>
      </c>
      <c r="C39" s="508">
        <v>6873</v>
      </c>
      <c r="D39" s="508">
        <v>6873</v>
      </c>
      <c r="E39" s="508">
        <f t="shared" si="2"/>
        <v>0</v>
      </c>
      <c r="F39" s="505"/>
    </row>
    <row r="40" spans="1:6" ht="75.75" thickBot="1" x14ac:dyDescent="0.3">
      <c r="A40" s="526" t="s">
        <v>407</v>
      </c>
      <c r="B40" s="507">
        <v>64</v>
      </c>
      <c r="C40" s="508">
        <v>2396</v>
      </c>
      <c r="D40" s="508">
        <v>2460</v>
      </c>
      <c r="E40" s="508">
        <f>B40+C40-D40</f>
        <v>0</v>
      </c>
      <c r="F40" s="505"/>
    </row>
    <row r="41" spans="1:6" ht="16.5" thickTop="1" thickBot="1" x14ac:dyDescent="0.3">
      <c r="A41" s="525" t="s">
        <v>405</v>
      </c>
      <c r="B41" s="522">
        <v>64</v>
      </c>
      <c r="C41" s="523">
        <f>SUM(C35:C40)</f>
        <v>36450</v>
      </c>
      <c r="D41" s="523">
        <f>SUM(D35:D40)</f>
        <v>36514</v>
      </c>
      <c r="E41" s="524">
        <f>B41+C41-D41</f>
        <v>0</v>
      </c>
      <c r="F41" s="505"/>
    </row>
    <row r="42" spans="1:6" x14ac:dyDescent="0.25">
      <c r="A42" s="509"/>
      <c r="B42" s="509"/>
      <c r="C42" s="510"/>
      <c r="D42" s="511"/>
      <c r="E42" s="509"/>
      <c r="F42" s="505"/>
    </row>
    <row r="43" spans="1:6" x14ac:dyDescent="0.25">
      <c r="A43" s="502"/>
      <c r="B43" s="503"/>
      <c r="C43" s="502"/>
      <c r="D43" s="503"/>
      <c r="E43" s="503"/>
      <c r="F43" s="503"/>
    </row>
    <row r="44" spans="1:6" ht="15.75" thickBot="1" x14ac:dyDescent="0.3">
      <c r="A44" s="729" t="s">
        <v>410</v>
      </c>
      <c r="B44" s="729"/>
      <c r="C44" s="729"/>
      <c r="D44" s="729"/>
      <c r="E44" s="729"/>
      <c r="F44" s="502"/>
    </row>
    <row r="45" spans="1:6" x14ac:dyDescent="0.25">
      <c r="A45" s="730" t="s">
        <v>3</v>
      </c>
      <c r="B45" s="732" t="s">
        <v>411</v>
      </c>
      <c r="C45" s="732" t="s">
        <v>402</v>
      </c>
      <c r="D45" s="732" t="s">
        <v>412</v>
      </c>
      <c r="E45" s="732" t="s">
        <v>413</v>
      </c>
      <c r="F45" s="512"/>
    </row>
    <row r="46" spans="1:6" ht="15.75" thickBot="1" x14ac:dyDescent="0.3">
      <c r="A46" s="731"/>
      <c r="B46" s="733"/>
      <c r="C46" s="733"/>
      <c r="D46" s="733"/>
      <c r="E46" s="733"/>
      <c r="F46" s="512"/>
    </row>
    <row r="47" spans="1:6" ht="30.75" thickBot="1" x14ac:dyDescent="0.3">
      <c r="A47" s="518" t="s">
        <v>414</v>
      </c>
      <c r="B47" s="513">
        <v>0</v>
      </c>
      <c r="C47" s="514">
        <v>5400</v>
      </c>
      <c r="D47" s="514">
        <v>5400</v>
      </c>
      <c r="E47" s="513">
        <v>0</v>
      </c>
      <c r="F47" s="512"/>
    </row>
    <row r="48" spans="1:6" ht="45.75" thickBot="1" x14ac:dyDescent="0.3">
      <c r="A48" s="518" t="s">
        <v>415</v>
      </c>
      <c r="B48" s="513">
        <v>0</v>
      </c>
      <c r="C48" s="514">
        <v>5200</v>
      </c>
      <c r="D48" s="514">
        <v>5200</v>
      </c>
      <c r="E48" s="513">
        <v>0</v>
      </c>
      <c r="F48" s="512"/>
    </row>
    <row r="49" spans="1:6" ht="30.75" thickBot="1" x14ac:dyDescent="0.3">
      <c r="A49" s="518" t="s">
        <v>416</v>
      </c>
      <c r="B49" s="513">
        <v>0</v>
      </c>
      <c r="C49" s="514">
        <v>3800</v>
      </c>
      <c r="D49" s="514">
        <v>3800</v>
      </c>
      <c r="E49" s="513">
        <v>0</v>
      </c>
      <c r="F49" s="512"/>
    </row>
    <row r="50" spans="1:6" ht="45.75" thickBot="1" x14ac:dyDescent="0.3">
      <c r="A50" s="518" t="s">
        <v>417</v>
      </c>
      <c r="B50" s="513">
        <v>0</v>
      </c>
      <c r="C50" s="514">
        <v>4200</v>
      </c>
      <c r="D50" s="514">
        <v>4200</v>
      </c>
      <c r="E50" s="513">
        <v>0</v>
      </c>
      <c r="F50" s="512"/>
    </row>
    <row r="51" spans="1:6" ht="45.75" thickBot="1" x14ac:dyDescent="0.3">
      <c r="A51" s="518" t="s">
        <v>418</v>
      </c>
      <c r="B51" s="513">
        <v>0</v>
      </c>
      <c r="C51" s="514">
        <v>6600</v>
      </c>
      <c r="D51" s="514">
        <v>6600</v>
      </c>
      <c r="E51" s="513">
        <v>0</v>
      </c>
      <c r="F51" s="512"/>
    </row>
    <row r="52" spans="1:6" ht="60.75" thickBot="1" x14ac:dyDescent="0.3">
      <c r="A52" s="518" t="s">
        <v>419</v>
      </c>
      <c r="B52" s="513">
        <v>0</v>
      </c>
      <c r="C52" s="513">
        <v>0</v>
      </c>
      <c r="D52" s="513">
        <v>0</v>
      </c>
      <c r="E52" s="513">
        <v>0</v>
      </c>
      <c r="F52" s="512"/>
    </row>
    <row r="53" spans="1:6" ht="15.75" thickBot="1" x14ac:dyDescent="0.3">
      <c r="A53" s="518" t="s">
        <v>420</v>
      </c>
      <c r="B53" s="519">
        <v>0</v>
      </c>
      <c r="C53" s="520">
        <v>25200</v>
      </c>
      <c r="D53" s="520">
        <v>25200</v>
      </c>
      <c r="E53" s="521">
        <v>0</v>
      </c>
      <c r="F53" s="512"/>
    </row>
    <row r="54" spans="1:6" x14ac:dyDescent="0.25">
      <c r="A54" s="515"/>
      <c r="B54" s="503"/>
      <c r="C54" s="503"/>
      <c r="D54" s="503"/>
      <c r="E54" s="503"/>
      <c r="F54" s="503"/>
    </row>
    <row r="55" spans="1:6" x14ac:dyDescent="0.25">
      <c r="A55" s="502"/>
      <c r="B55" s="503"/>
      <c r="C55" s="503"/>
      <c r="D55" s="503"/>
      <c r="E55" s="503"/>
      <c r="F55" s="503"/>
    </row>
    <row r="56" spans="1:6" x14ac:dyDescent="0.25">
      <c r="A56" s="724" t="s">
        <v>421</v>
      </c>
      <c r="B56" s="724"/>
      <c r="C56" s="724"/>
      <c r="D56" s="724"/>
      <c r="E56" s="724"/>
      <c r="F56" s="724"/>
    </row>
    <row r="57" spans="1:6" x14ac:dyDescent="0.25">
      <c r="A57" s="724"/>
      <c r="B57" s="724"/>
      <c r="C57" s="724"/>
      <c r="D57" s="724"/>
      <c r="E57" s="724"/>
      <c r="F57" s="724"/>
    </row>
    <row r="58" spans="1:6" x14ac:dyDescent="0.25">
      <c r="A58" s="724"/>
      <c r="B58" s="724"/>
      <c r="C58" s="724"/>
      <c r="D58" s="724"/>
      <c r="E58" s="724"/>
      <c r="F58" s="724"/>
    </row>
    <row r="59" spans="1:6" x14ac:dyDescent="0.25">
      <c r="A59" s="724"/>
      <c r="B59" s="724"/>
      <c r="C59" s="724"/>
      <c r="D59" s="724"/>
      <c r="E59" s="724"/>
      <c r="F59" s="724"/>
    </row>
  </sheetData>
  <mergeCells count="11">
    <mergeCell ref="A56:F57"/>
    <mergeCell ref="A58:F59"/>
    <mergeCell ref="A1:E1"/>
    <mergeCell ref="A3:E3"/>
    <mergeCell ref="A13:E13"/>
    <mergeCell ref="A44:E44"/>
    <mergeCell ref="A45:A46"/>
    <mergeCell ref="B45:B46"/>
    <mergeCell ref="C45:C46"/>
    <mergeCell ref="D45:D46"/>
    <mergeCell ref="E45:E4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17"/>
  <sheetViews>
    <sheetView tabSelected="1" zoomScaleNormal="100" workbookViewId="0">
      <selection activeCell="J14" sqref="J14"/>
    </sheetView>
  </sheetViews>
  <sheetFormatPr defaultColWidth="8.85546875" defaultRowHeight="15" x14ac:dyDescent="0.25"/>
  <cols>
    <col min="2" max="2" width="3.85546875" bestFit="1" customWidth="1"/>
    <col min="3" max="7" width="9.85546875" bestFit="1" customWidth="1"/>
  </cols>
  <sheetData>
    <row r="2" spans="1:7" s="5" customFormat="1" x14ac:dyDescent="0.25">
      <c r="A2" s="734" t="s">
        <v>397</v>
      </c>
      <c r="B2" s="734"/>
      <c r="C2" s="734"/>
      <c r="D2" s="734"/>
      <c r="E2" s="734"/>
      <c r="F2" s="734"/>
      <c r="G2" s="467"/>
    </row>
    <row r="3" spans="1:7" ht="15.75" thickBot="1" x14ac:dyDescent="0.3"/>
    <row r="4" spans="1:7" ht="15.75" thickBot="1" x14ac:dyDescent="0.3">
      <c r="A4" s="735"/>
      <c r="B4" s="736"/>
      <c r="C4" s="255" t="s">
        <v>81</v>
      </c>
      <c r="D4" s="256" t="s">
        <v>80</v>
      </c>
      <c r="E4" s="256" t="s">
        <v>79</v>
      </c>
      <c r="F4" s="256" t="s">
        <v>73</v>
      </c>
      <c r="G4" s="257" t="s">
        <v>78</v>
      </c>
    </row>
    <row r="5" spans="1:7" x14ac:dyDescent="0.25">
      <c r="A5" s="737" t="s">
        <v>84</v>
      </c>
      <c r="B5" s="472" t="s">
        <v>74</v>
      </c>
      <c r="C5" s="470">
        <v>55</v>
      </c>
      <c r="D5" s="34">
        <v>48</v>
      </c>
      <c r="E5" s="34">
        <v>42</v>
      </c>
      <c r="F5" s="34">
        <v>38</v>
      </c>
      <c r="G5" s="35">
        <v>40</v>
      </c>
    </row>
    <row r="6" spans="1:7" x14ac:dyDescent="0.25">
      <c r="A6" s="738"/>
      <c r="B6" s="473" t="s">
        <v>319</v>
      </c>
      <c r="C6" s="99">
        <v>341</v>
      </c>
      <c r="D6" s="1">
        <v>373</v>
      </c>
      <c r="E6" s="1">
        <v>405</v>
      </c>
      <c r="F6" s="1">
        <v>407</v>
      </c>
      <c r="G6" s="20">
        <v>410</v>
      </c>
    </row>
    <row r="7" spans="1:7" ht="15.75" thickBot="1" x14ac:dyDescent="0.3">
      <c r="A7" s="738"/>
      <c r="B7" s="473" t="s">
        <v>320</v>
      </c>
      <c r="C7" s="99">
        <v>0</v>
      </c>
      <c r="D7" s="1">
        <v>11</v>
      </c>
      <c r="E7" s="1">
        <v>9</v>
      </c>
      <c r="F7" s="1">
        <v>25</v>
      </c>
      <c r="G7" s="20">
        <v>21</v>
      </c>
    </row>
    <row r="8" spans="1:7" x14ac:dyDescent="0.25">
      <c r="A8" s="475" t="s">
        <v>85</v>
      </c>
      <c r="B8" s="472" t="s">
        <v>74</v>
      </c>
      <c r="C8" s="470">
        <v>134</v>
      </c>
      <c r="D8" s="34">
        <v>134</v>
      </c>
      <c r="E8" s="34">
        <v>127</v>
      </c>
      <c r="F8" s="34">
        <v>133</v>
      </c>
      <c r="G8" s="35">
        <v>111</v>
      </c>
    </row>
    <row r="9" spans="1:7" ht="15.75" thickBot="1" x14ac:dyDescent="0.3">
      <c r="A9" s="476"/>
      <c r="B9" s="473" t="s">
        <v>320</v>
      </c>
      <c r="C9" s="99">
        <v>134</v>
      </c>
      <c r="D9" s="1">
        <v>139</v>
      </c>
      <c r="E9" s="1">
        <v>129</v>
      </c>
      <c r="F9" s="1">
        <v>117</v>
      </c>
      <c r="G9" s="20">
        <v>116</v>
      </c>
    </row>
    <row r="10" spans="1:7" x14ac:dyDescent="0.25">
      <c r="A10" s="475" t="s">
        <v>86</v>
      </c>
      <c r="B10" s="472" t="s">
        <v>74</v>
      </c>
      <c r="C10" s="470">
        <v>109</v>
      </c>
      <c r="D10" s="34">
        <v>86</v>
      </c>
      <c r="E10" s="34">
        <v>112</v>
      </c>
      <c r="F10" s="34">
        <v>125</v>
      </c>
      <c r="G10" s="35">
        <v>122</v>
      </c>
    </row>
    <row r="11" spans="1:7" ht="15.75" thickBot="1" x14ac:dyDescent="0.3">
      <c r="A11" s="476"/>
      <c r="B11" s="473" t="s">
        <v>320</v>
      </c>
      <c r="C11" s="99">
        <v>141</v>
      </c>
      <c r="D11" s="1">
        <v>123</v>
      </c>
      <c r="E11" s="1">
        <v>112</v>
      </c>
      <c r="F11" s="1">
        <v>98</v>
      </c>
      <c r="G11" s="20">
        <v>90</v>
      </c>
    </row>
    <row r="12" spans="1:7" x14ac:dyDescent="0.25">
      <c r="A12" s="475" t="s">
        <v>83</v>
      </c>
      <c r="B12" s="472" t="s">
        <v>74</v>
      </c>
      <c r="C12" s="470">
        <v>119</v>
      </c>
      <c r="D12" s="34">
        <v>101</v>
      </c>
      <c r="E12" s="34">
        <v>93</v>
      </c>
      <c r="F12" s="34">
        <v>112</v>
      </c>
      <c r="G12" s="35">
        <v>91</v>
      </c>
    </row>
    <row r="13" spans="1:7" ht="15.75" thickBot="1" x14ac:dyDescent="0.3">
      <c r="A13" s="476"/>
      <c r="B13" s="473" t="s">
        <v>320</v>
      </c>
      <c r="C13" s="99">
        <v>73</v>
      </c>
      <c r="D13" s="1">
        <v>93</v>
      </c>
      <c r="E13" s="1">
        <v>84</v>
      </c>
      <c r="F13" s="1">
        <v>71</v>
      </c>
      <c r="G13" s="20">
        <v>66</v>
      </c>
    </row>
    <row r="14" spans="1:7" x14ac:dyDescent="0.25">
      <c r="A14" s="475" t="s">
        <v>82</v>
      </c>
      <c r="B14" s="472" t="s">
        <v>74</v>
      </c>
      <c r="C14" s="470">
        <v>197</v>
      </c>
      <c r="D14" s="34">
        <v>145</v>
      </c>
      <c r="E14" s="34">
        <v>147</v>
      </c>
      <c r="F14" s="34">
        <v>186</v>
      </c>
      <c r="G14" s="35">
        <v>191</v>
      </c>
    </row>
    <row r="15" spans="1:7" ht="15.75" thickBot="1" x14ac:dyDescent="0.3">
      <c r="A15" s="476"/>
      <c r="B15" s="473" t="s">
        <v>320</v>
      </c>
      <c r="C15" s="99">
        <v>194</v>
      </c>
      <c r="D15" s="1">
        <v>186</v>
      </c>
      <c r="E15" s="1">
        <v>166</v>
      </c>
      <c r="F15" s="1">
        <v>129</v>
      </c>
      <c r="G15" s="20">
        <v>128</v>
      </c>
    </row>
    <row r="16" spans="1:7" ht="15.75" thickBot="1" x14ac:dyDescent="0.3">
      <c r="A16" s="477" t="s">
        <v>12</v>
      </c>
      <c r="B16" s="474" t="s">
        <v>74</v>
      </c>
      <c r="C16" s="471">
        <v>17</v>
      </c>
      <c r="D16" s="26">
        <v>14</v>
      </c>
      <c r="E16" s="26">
        <v>20</v>
      </c>
      <c r="F16" s="26">
        <v>8</v>
      </c>
      <c r="G16" s="27">
        <v>16</v>
      </c>
    </row>
    <row r="17" spans="1:7" s="483" customFormat="1" ht="15.75" thickBot="1" x14ac:dyDescent="0.3">
      <c r="A17" s="477" t="s">
        <v>2</v>
      </c>
      <c r="B17" s="478"/>
      <c r="C17" s="479">
        <f>SUM(C5:C16)</f>
        <v>1514</v>
      </c>
      <c r="D17" s="480">
        <f>SUM(D5:D16)</f>
        <v>1453</v>
      </c>
      <c r="E17" s="480">
        <f>SUM(E5:E16)</f>
        <v>1446</v>
      </c>
      <c r="F17" s="481">
        <f>SUM(F5:F16)</f>
        <v>1449</v>
      </c>
      <c r="G17" s="482">
        <f>SUM(G5:G16)</f>
        <v>1402</v>
      </c>
    </row>
  </sheetData>
  <mergeCells count="3">
    <mergeCell ref="A2:F2"/>
    <mergeCell ref="A4:B4"/>
    <mergeCell ref="A5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zoomScaleNormal="100" workbookViewId="0">
      <selection activeCell="N9" sqref="N9"/>
    </sheetView>
  </sheetViews>
  <sheetFormatPr defaultColWidth="8.85546875" defaultRowHeight="15.75" x14ac:dyDescent="0.25"/>
  <cols>
    <col min="1" max="1" width="16.42578125" style="7" customWidth="1"/>
    <col min="2" max="4" width="9.140625" style="7"/>
    <col min="5" max="5" width="8.140625" style="10" customWidth="1"/>
    <col min="6" max="9" width="9.140625" style="7"/>
    <col min="10" max="10" width="9.140625" style="9"/>
  </cols>
  <sheetData>
    <row r="1" spans="1:11" s="2" customFormat="1" x14ac:dyDescent="0.25">
      <c r="A1" s="552" t="s">
        <v>371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1" ht="16.5" thickBot="1" x14ac:dyDescent="0.3"/>
    <row r="3" spans="1:11" ht="15" x14ac:dyDescent="0.25">
      <c r="A3" s="557" t="s">
        <v>76</v>
      </c>
      <c r="B3" s="559" t="s">
        <v>303</v>
      </c>
      <c r="C3" s="559"/>
      <c r="D3" s="559"/>
      <c r="E3" s="560" t="s">
        <v>40</v>
      </c>
      <c r="F3" s="562" t="s">
        <v>15</v>
      </c>
      <c r="G3" s="559"/>
      <c r="H3" s="559"/>
      <c r="I3" s="555" t="s">
        <v>40</v>
      </c>
      <c r="J3" s="553" t="s">
        <v>302</v>
      </c>
    </row>
    <row r="4" spans="1:11" ht="38.25" x14ac:dyDescent="0.25">
      <c r="A4" s="558"/>
      <c r="B4" s="203" t="s">
        <v>4</v>
      </c>
      <c r="C4" s="203" t="s">
        <v>5</v>
      </c>
      <c r="D4" s="203" t="s">
        <v>6</v>
      </c>
      <c r="E4" s="561"/>
      <c r="F4" s="204" t="s">
        <v>4</v>
      </c>
      <c r="G4" s="203" t="s">
        <v>5</v>
      </c>
      <c r="H4" s="203" t="s">
        <v>6</v>
      </c>
      <c r="I4" s="556"/>
      <c r="J4" s="554"/>
      <c r="K4" s="3"/>
    </row>
    <row r="5" spans="1:11" ht="15" x14ac:dyDescent="0.25">
      <c r="A5" s="75" t="s">
        <v>7</v>
      </c>
      <c r="B5" s="76">
        <v>3</v>
      </c>
      <c r="C5" s="77">
        <v>4</v>
      </c>
      <c r="D5" s="78">
        <v>2</v>
      </c>
      <c r="E5" s="79">
        <v>9</v>
      </c>
      <c r="F5" s="80">
        <v>0</v>
      </c>
      <c r="G5" s="77">
        <v>0</v>
      </c>
      <c r="H5" s="78">
        <v>0</v>
      </c>
      <c r="I5" s="81">
        <f>SUM(F5:H5)</f>
        <v>0</v>
      </c>
      <c r="J5" s="82">
        <v>0</v>
      </c>
      <c r="K5" s="4"/>
    </row>
    <row r="6" spans="1:11" ht="15" x14ac:dyDescent="0.25">
      <c r="A6" s="75" t="s">
        <v>8</v>
      </c>
      <c r="B6" s="76">
        <v>32</v>
      </c>
      <c r="C6" s="77">
        <v>0</v>
      </c>
      <c r="D6" s="78">
        <v>32</v>
      </c>
      <c r="E6" s="79">
        <v>64</v>
      </c>
      <c r="F6" s="80">
        <v>8</v>
      </c>
      <c r="G6" s="77">
        <v>0</v>
      </c>
      <c r="H6" s="78">
        <v>11</v>
      </c>
      <c r="I6" s="81">
        <f>SUM(F6:H6)</f>
        <v>19</v>
      </c>
      <c r="J6" s="82">
        <v>29.6</v>
      </c>
      <c r="K6" s="4"/>
    </row>
    <row r="7" spans="1:11" ht="15" x14ac:dyDescent="0.25">
      <c r="A7" s="75" t="s">
        <v>9</v>
      </c>
      <c r="B7" s="76">
        <v>3</v>
      </c>
      <c r="C7" s="77">
        <v>0</v>
      </c>
      <c r="D7" s="78">
        <v>2</v>
      </c>
      <c r="E7" s="79">
        <v>5</v>
      </c>
      <c r="F7" s="80">
        <v>1</v>
      </c>
      <c r="G7" s="77">
        <v>0</v>
      </c>
      <c r="H7" s="78">
        <v>0</v>
      </c>
      <c r="I7" s="81">
        <f>SUM(F7:H7)</f>
        <v>1</v>
      </c>
      <c r="J7" s="82">
        <v>20</v>
      </c>
      <c r="K7" s="4"/>
    </row>
    <row r="8" spans="1:11" ht="15" x14ac:dyDescent="0.25">
      <c r="A8" s="75" t="s">
        <v>10</v>
      </c>
      <c r="B8" s="76">
        <v>5</v>
      </c>
      <c r="C8" s="77">
        <v>0</v>
      </c>
      <c r="D8" s="78">
        <v>3</v>
      </c>
      <c r="E8" s="79">
        <v>8</v>
      </c>
      <c r="F8" s="80">
        <v>1</v>
      </c>
      <c r="G8" s="77">
        <v>0</v>
      </c>
      <c r="H8" s="78">
        <v>0</v>
      </c>
      <c r="I8" s="81">
        <f>SUM(F8:H8)</f>
        <v>1</v>
      </c>
      <c r="J8" s="82">
        <v>12.5</v>
      </c>
      <c r="K8" s="4"/>
    </row>
    <row r="9" spans="1:11" ht="15" x14ac:dyDescent="0.25">
      <c r="A9" s="75" t="s">
        <v>11</v>
      </c>
      <c r="B9" s="76">
        <v>58</v>
      </c>
      <c r="C9" s="77">
        <v>0</v>
      </c>
      <c r="D9" s="78">
        <v>24</v>
      </c>
      <c r="E9" s="79">
        <v>82</v>
      </c>
      <c r="F9" s="80">
        <v>15</v>
      </c>
      <c r="G9" s="77">
        <v>0</v>
      </c>
      <c r="H9" s="78">
        <v>7</v>
      </c>
      <c r="I9" s="81">
        <f>SUM(F9:H9)</f>
        <v>22</v>
      </c>
      <c r="J9" s="82">
        <v>26.8</v>
      </c>
      <c r="K9" s="4"/>
    </row>
    <row r="10" spans="1:11" ht="15" x14ac:dyDescent="0.25">
      <c r="A10" s="75" t="s">
        <v>12</v>
      </c>
      <c r="B10" s="76">
        <v>1</v>
      </c>
      <c r="C10" s="77">
        <v>0</v>
      </c>
      <c r="D10" s="78">
        <v>0</v>
      </c>
      <c r="E10" s="79">
        <v>1</v>
      </c>
      <c r="F10" s="80">
        <v>0</v>
      </c>
      <c r="G10" s="77">
        <v>0</v>
      </c>
      <c r="H10" s="78">
        <v>0</v>
      </c>
      <c r="I10" s="81">
        <v>0</v>
      </c>
      <c r="J10" s="82">
        <v>0</v>
      </c>
    </row>
    <row r="11" spans="1:11" ht="25.5" customHeight="1" x14ac:dyDescent="0.25">
      <c r="A11" s="75" t="s">
        <v>13</v>
      </c>
      <c r="B11" s="77">
        <v>0</v>
      </c>
      <c r="C11" s="77">
        <v>1</v>
      </c>
      <c r="D11" s="78">
        <v>0</v>
      </c>
      <c r="E11" s="79">
        <v>1</v>
      </c>
      <c r="F11" s="83">
        <v>0</v>
      </c>
      <c r="G11" s="77">
        <v>0</v>
      </c>
      <c r="H11" s="78">
        <v>0</v>
      </c>
      <c r="I11" s="81">
        <v>0</v>
      </c>
      <c r="J11" s="82">
        <v>0</v>
      </c>
    </row>
    <row r="12" spans="1:11" thickBot="1" x14ac:dyDescent="0.3">
      <c r="A12" s="209" t="s">
        <v>14</v>
      </c>
      <c r="B12" s="205">
        <v>102</v>
      </c>
      <c r="C12" s="205">
        <v>5</v>
      </c>
      <c r="D12" s="205">
        <v>63</v>
      </c>
      <c r="E12" s="206">
        <v>170</v>
      </c>
      <c r="F12" s="207">
        <f>SUM(F5:F11)</f>
        <v>25</v>
      </c>
      <c r="G12" s="205">
        <f>SUM(G5:G11)</f>
        <v>0</v>
      </c>
      <c r="H12" s="205">
        <f>SUM(H5:H11)</f>
        <v>18</v>
      </c>
      <c r="I12" s="205">
        <f>SUM(F12:H12)</f>
        <v>43</v>
      </c>
      <c r="J12" s="208">
        <v>25.3</v>
      </c>
    </row>
    <row r="13" spans="1:11" ht="15" x14ac:dyDescent="0.25">
      <c r="A13" s="46" t="s">
        <v>17</v>
      </c>
      <c r="B13" s="48"/>
      <c r="C13" s="49"/>
      <c r="D13" s="49"/>
      <c r="E13" s="49"/>
      <c r="F13" s="49"/>
      <c r="G13" s="49"/>
      <c r="H13" s="49"/>
      <c r="I13" s="49"/>
      <c r="J13" s="50"/>
    </row>
    <row r="14" spans="1:11" ht="15" x14ac:dyDescent="0.25">
      <c r="A14" s="51"/>
      <c r="B14" s="52"/>
      <c r="C14" s="52"/>
      <c r="D14" s="52"/>
      <c r="E14" s="52"/>
      <c r="F14" s="52"/>
      <c r="G14" s="52"/>
      <c r="H14" s="52"/>
      <c r="I14" s="49"/>
      <c r="J14" s="50"/>
    </row>
  </sheetData>
  <mergeCells count="7">
    <mergeCell ref="A1:J1"/>
    <mergeCell ref="J3:J4"/>
    <mergeCell ref="I3:I4"/>
    <mergeCell ref="A3:A4"/>
    <mergeCell ref="B3:D3"/>
    <mergeCell ref="E3:E4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zoomScaleNormal="100" workbookViewId="0">
      <selection sqref="A1:E1"/>
    </sheetView>
  </sheetViews>
  <sheetFormatPr defaultColWidth="8.85546875" defaultRowHeight="15" x14ac:dyDescent="0.25"/>
  <cols>
    <col min="1" max="1" width="11" style="42" customWidth="1"/>
    <col min="2" max="2" width="14" style="42" customWidth="1"/>
    <col min="3" max="3" width="14.7109375" style="42" customWidth="1"/>
    <col min="4" max="4" width="14.140625" style="42" customWidth="1"/>
    <col min="5" max="5" width="14.42578125" style="42" customWidth="1"/>
    <col min="6" max="16384" width="8.85546875" style="42"/>
  </cols>
  <sheetData>
    <row r="1" spans="1:5" x14ac:dyDescent="0.25">
      <c r="A1" s="570" t="s">
        <v>372</v>
      </c>
      <c r="B1" s="570"/>
      <c r="C1" s="570"/>
      <c r="D1" s="570"/>
      <c r="E1" s="570"/>
    </row>
    <row r="2" spans="1:5" ht="15.75" thickBot="1" x14ac:dyDescent="0.3"/>
    <row r="3" spans="1:5" ht="15" customHeight="1" thickBot="1" x14ac:dyDescent="0.3">
      <c r="A3" s="563" t="s">
        <v>3</v>
      </c>
      <c r="B3" s="565" t="s">
        <v>16</v>
      </c>
      <c r="C3" s="566"/>
      <c r="D3" s="567"/>
      <c r="E3" s="568" t="s">
        <v>2</v>
      </c>
    </row>
    <row r="4" spans="1:5" ht="31.5" customHeight="1" thickBot="1" x14ac:dyDescent="0.3">
      <c r="A4" s="564"/>
      <c r="B4" s="211" t="s">
        <v>4</v>
      </c>
      <c r="C4" s="211" t="s">
        <v>5</v>
      </c>
      <c r="D4" s="211" t="s">
        <v>6</v>
      </c>
      <c r="E4" s="569"/>
    </row>
    <row r="5" spans="1:5" ht="15.75" thickBot="1" x14ac:dyDescent="0.3">
      <c r="A5" s="54" t="s">
        <v>7</v>
      </c>
      <c r="B5" s="55">
        <v>0</v>
      </c>
      <c r="C5" s="56">
        <v>2</v>
      </c>
      <c r="D5" s="57">
        <v>0</v>
      </c>
      <c r="E5" s="58">
        <f>SUM(B5:D5)</f>
        <v>2</v>
      </c>
    </row>
    <row r="6" spans="1:5" ht="15.75" thickBot="1" x14ac:dyDescent="0.3">
      <c r="A6" s="54" t="s">
        <v>8</v>
      </c>
      <c r="B6" s="55">
        <v>2</v>
      </c>
      <c r="C6" s="56">
        <v>0</v>
      </c>
      <c r="D6" s="57">
        <v>7</v>
      </c>
      <c r="E6" s="58">
        <f>SUM(B6:D6)</f>
        <v>9</v>
      </c>
    </row>
    <row r="7" spans="1:5" ht="15.75" thickBot="1" x14ac:dyDescent="0.3">
      <c r="A7" s="54" t="s">
        <v>9</v>
      </c>
      <c r="B7" s="55">
        <v>1</v>
      </c>
      <c r="C7" s="56">
        <v>0</v>
      </c>
      <c r="D7" s="57">
        <v>0</v>
      </c>
      <c r="E7" s="58">
        <f>SUM(B7:D7)</f>
        <v>1</v>
      </c>
    </row>
    <row r="8" spans="1:5" ht="15.75" thickBot="1" x14ac:dyDescent="0.3">
      <c r="A8" s="54" t="s">
        <v>10</v>
      </c>
      <c r="B8" s="55">
        <v>1</v>
      </c>
      <c r="C8" s="56">
        <v>0</v>
      </c>
      <c r="D8" s="57">
        <v>0</v>
      </c>
      <c r="E8" s="58">
        <f>SUM(B8:D8)</f>
        <v>1</v>
      </c>
    </row>
    <row r="9" spans="1:5" ht="15.75" thickBot="1" x14ac:dyDescent="0.3">
      <c r="A9" s="54" t="s">
        <v>11</v>
      </c>
      <c r="B9" s="55">
        <v>16</v>
      </c>
      <c r="C9" s="56">
        <v>0</v>
      </c>
      <c r="D9" s="57">
        <v>7</v>
      </c>
      <c r="E9" s="58">
        <f>SUM(B9:D9)</f>
        <v>23</v>
      </c>
    </row>
    <row r="10" spans="1:5" ht="15.75" thickBot="1" x14ac:dyDescent="0.3">
      <c r="A10" s="54" t="s">
        <v>12</v>
      </c>
      <c r="B10" s="59">
        <v>0</v>
      </c>
      <c r="C10" s="56">
        <v>0</v>
      </c>
      <c r="D10" s="57">
        <v>0</v>
      </c>
      <c r="E10" s="58">
        <v>0</v>
      </c>
    </row>
    <row r="11" spans="1:5" ht="15" customHeight="1" thickBot="1" x14ac:dyDescent="0.3">
      <c r="A11" s="60" t="s">
        <v>13</v>
      </c>
      <c r="B11" s="61">
        <v>0</v>
      </c>
      <c r="C11" s="61">
        <v>0</v>
      </c>
      <c r="D11" s="62">
        <v>0</v>
      </c>
      <c r="E11" s="58">
        <v>0</v>
      </c>
    </row>
    <row r="12" spans="1:5" ht="16.5" thickTop="1" thickBot="1" x14ac:dyDescent="0.3">
      <c r="A12" s="213" t="s">
        <v>14</v>
      </c>
      <c r="B12" s="214">
        <f>SUM(B5:B11)</f>
        <v>20</v>
      </c>
      <c r="C12" s="214">
        <f>SUM(C5:C11)</f>
        <v>2</v>
      </c>
      <c r="D12" s="214">
        <f>SUM(D5:D11)</f>
        <v>14</v>
      </c>
      <c r="E12" s="214">
        <f>SUM(E5:E11)</f>
        <v>36</v>
      </c>
    </row>
  </sheetData>
  <mergeCells count="4">
    <mergeCell ref="A3:A4"/>
    <mergeCell ref="B3:D3"/>
    <mergeCell ref="E3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"/>
  <sheetViews>
    <sheetView zoomScaleNormal="100" workbookViewId="0">
      <selection activeCell="I22" sqref="I22"/>
    </sheetView>
  </sheetViews>
  <sheetFormatPr defaultColWidth="8.85546875" defaultRowHeight="15" x14ac:dyDescent="0.25"/>
  <cols>
    <col min="1" max="1" width="11.85546875" style="45" customWidth="1"/>
    <col min="2" max="2" width="9.140625" style="45"/>
    <col min="3" max="3" width="18" style="45" customWidth="1"/>
    <col min="4" max="4" width="9.140625" style="45"/>
    <col min="5" max="5" width="6.140625" style="45" customWidth="1"/>
    <col min="6" max="6" width="9.140625" style="45"/>
    <col min="7" max="7" width="15" style="45" customWidth="1"/>
    <col min="8" max="8" width="9.140625" style="45"/>
    <col min="9" max="9" width="6.5703125" style="45" customWidth="1"/>
    <col min="10" max="10" width="7" style="45" customWidth="1"/>
    <col min="11" max="16384" width="8.85546875" style="42"/>
  </cols>
  <sheetData>
    <row r="1" spans="1:14" ht="14.1" customHeight="1" x14ac:dyDescent="0.25">
      <c r="A1" s="545" t="s">
        <v>373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4" ht="14.1" customHeight="1" thickBot="1" x14ac:dyDescent="0.3"/>
    <row r="3" spans="1:14" ht="14.1" customHeight="1" x14ac:dyDescent="0.25">
      <c r="A3" s="575" t="s">
        <v>76</v>
      </c>
      <c r="B3" s="577" t="s">
        <v>317</v>
      </c>
      <c r="C3" s="577"/>
      <c r="D3" s="577"/>
      <c r="E3" s="571" t="s">
        <v>40</v>
      </c>
      <c r="F3" s="578" t="s">
        <v>316</v>
      </c>
      <c r="G3" s="577"/>
      <c r="H3" s="577"/>
      <c r="I3" s="573" t="s">
        <v>40</v>
      </c>
      <c r="J3" s="571" t="s">
        <v>77</v>
      </c>
    </row>
    <row r="4" spans="1:14" ht="14.1" customHeight="1" x14ac:dyDescent="0.25">
      <c r="A4" s="576"/>
      <c r="B4" s="217" t="s">
        <v>4</v>
      </c>
      <c r="C4" s="217" t="s">
        <v>5</v>
      </c>
      <c r="D4" s="217" t="s">
        <v>6</v>
      </c>
      <c r="E4" s="572"/>
      <c r="F4" s="218" t="s">
        <v>4</v>
      </c>
      <c r="G4" s="217" t="s">
        <v>5</v>
      </c>
      <c r="H4" s="217" t="s">
        <v>6</v>
      </c>
      <c r="I4" s="574"/>
      <c r="J4" s="572"/>
    </row>
    <row r="5" spans="1:14" ht="14.1" customHeight="1" x14ac:dyDescent="0.25">
      <c r="A5" s="66" t="s">
        <v>7</v>
      </c>
      <c r="B5" s="67">
        <v>0</v>
      </c>
      <c r="C5" s="68">
        <v>2</v>
      </c>
      <c r="D5" s="69">
        <v>0</v>
      </c>
      <c r="E5" s="70">
        <f>SUM(B5:D5)</f>
        <v>2</v>
      </c>
      <c r="F5" s="71">
        <v>0</v>
      </c>
      <c r="G5" s="67">
        <v>0</v>
      </c>
      <c r="H5" s="67">
        <v>0</v>
      </c>
      <c r="I5" s="72">
        <v>0</v>
      </c>
      <c r="J5" s="73">
        <v>0</v>
      </c>
    </row>
    <row r="6" spans="1:14" ht="14.1" customHeight="1" x14ac:dyDescent="0.25">
      <c r="A6" s="66" t="s">
        <v>8</v>
      </c>
      <c r="B6" s="67">
        <v>2</v>
      </c>
      <c r="C6" s="68">
        <v>0</v>
      </c>
      <c r="D6" s="69">
        <v>7</v>
      </c>
      <c r="E6" s="70">
        <f>SUM(B6:D6)</f>
        <v>9</v>
      </c>
      <c r="F6" s="71">
        <v>2</v>
      </c>
      <c r="G6" s="68">
        <v>0</v>
      </c>
      <c r="H6" s="69">
        <v>7</v>
      </c>
      <c r="I6" s="72">
        <v>9</v>
      </c>
      <c r="J6" s="73">
        <v>100</v>
      </c>
    </row>
    <row r="7" spans="1:14" ht="14.1" customHeight="1" x14ac:dyDescent="0.25">
      <c r="A7" s="66" t="s">
        <v>9</v>
      </c>
      <c r="B7" s="67">
        <v>1</v>
      </c>
      <c r="C7" s="68">
        <v>0</v>
      </c>
      <c r="D7" s="69">
        <v>0</v>
      </c>
      <c r="E7" s="70">
        <f>SUM(B7:D7)</f>
        <v>1</v>
      </c>
      <c r="F7" s="71">
        <v>1</v>
      </c>
      <c r="G7" s="68">
        <v>0</v>
      </c>
      <c r="H7" s="69">
        <v>0</v>
      </c>
      <c r="I7" s="72">
        <v>1</v>
      </c>
      <c r="J7" s="73">
        <v>100</v>
      </c>
    </row>
    <row r="8" spans="1:14" ht="14.1" customHeight="1" x14ac:dyDescent="0.25">
      <c r="A8" s="66" t="s">
        <v>10</v>
      </c>
      <c r="B8" s="67">
        <v>1</v>
      </c>
      <c r="C8" s="68">
        <v>0</v>
      </c>
      <c r="D8" s="69">
        <v>0</v>
      </c>
      <c r="E8" s="70">
        <f>SUM(B8:D8)</f>
        <v>1</v>
      </c>
      <c r="F8" s="71">
        <v>1</v>
      </c>
      <c r="G8" s="68">
        <v>0</v>
      </c>
      <c r="H8" s="69">
        <v>0</v>
      </c>
      <c r="I8" s="72">
        <v>1</v>
      </c>
      <c r="J8" s="73">
        <v>100</v>
      </c>
      <c r="N8" s="215"/>
    </row>
    <row r="9" spans="1:14" s="65" customFormat="1" ht="14.1" customHeight="1" x14ac:dyDescent="0.25">
      <c r="A9" s="66" t="s">
        <v>11</v>
      </c>
      <c r="B9" s="67">
        <v>16</v>
      </c>
      <c r="C9" s="68">
        <v>0</v>
      </c>
      <c r="D9" s="69">
        <v>7</v>
      </c>
      <c r="E9" s="70">
        <f>SUM(B9:D9)</f>
        <v>23</v>
      </c>
      <c r="F9" s="71">
        <v>16</v>
      </c>
      <c r="G9" s="68">
        <v>0</v>
      </c>
      <c r="H9" s="69">
        <v>6</v>
      </c>
      <c r="I9" s="72">
        <f>SUM(F9:H9)</f>
        <v>22</v>
      </c>
      <c r="J9" s="73">
        <v>95.6</v>
      </c>
    </row>
    <row r="10" spans="1:14" ht="14.1" customHeight="1" x14ac:dyDescent="0.25">
      <c r="A10" s="66" t="s">
        <v>12</v>
      </c>
      <c r="B10" s="67">
        <v>0</v>
      </c>
      <c r="C10" s="68">
        <v>0</v>
      </c>
      <c r="D10" s="69">
        <v>0</v>
      </c>
      <c r="E10" s="70">
        <v>0</v>
      </c>
      <c r="F10" s="71">
        <v>0</v>
      </c>
      <c r="G10" s="67">
        <v>0</v>
      </c>
      <c r="H10" s="67">
        <v>0</v>
      </c>
      <c r="I10" s="67">
        <v>0</v>
      </c>
      <c r="J10" s="73">
        <v>0</v>
      </c>
    </row>
    <row r="11" spans="1:14" ht="14.1" customHeight="1" x14ac:dyDescent="0.25">
      <c r="A11" s="66" t="s">
        <v>13</v>
      </c>
      <c r="B11" s="68">
        <v>0</v>
      </c>
      <c r="C11" s="68">
        <v>0</v>
      </c>
      <c r="D11" s="69">
        <v>0</v>
      </c>
      <c r="E11" s="70">
        <v>0</v>
      </c>
      <c r="F11" s="74">
        <v>0</v>
      </c>
      <c r="G11" s="68">
        <v>0</v>
      </c>
      <c r="H11" s="68">
        <v>0</v>
      </c>
      <c r="I11" s="68">
        <v>0</v>
      </c>
      <c r="J11" s="73">
        <v>0</v>
      </c>
    </row>
    <row r="12" spans="1:14" ht="14.1" customHeight="1" thickBot="1" x14ac:dyDescent="0.3">
      <c r="A12" s="223" t="s">
        <v>14</v>
      </c>
      <c r="B12" s="224">
        <f t="shared" ref="B12:I12" si="0">SUM(B5:B11)</f>
        <v>20</v>
      </c>
      <c r="C12" s="224">
        <f t="shared" si="0"/>
        <v>2</v>
      </c>
      <c r="D12" s="224">
        <f t="shared" si="0"/>
        <v>14</v>
      </c>
      <c r="E12" s="225">
        <f t="shared" si="0"/>
        <v>36</v>
      </c>
      <c r="F12" s="226">
        <f t="shared" si="0"/>
        <v>20</v>
      </c>
      <c r="G12" s="224">
        <f t="shared" si="0"/>
        <v>0</v>
      </c>
      <c r="H12" s="224">
        <f t="shared" si="0"/>
        <v>13</v>
      </c>
      <c r="I12" s="224">
        <f t="shared" si="0"/>
        <v>33</v>
      </c>
      <c r="J12" s="227">
        <v>92</v>
      </c>
    </row>
  </sheetData>
  <mergeCells count="7">
    <mergeCell ref="A1:J1"/>
    <mergeCell ref="J3:J4"/>
    <mergeCell ref="I3:I4"/>
    <mergeCell ref="A3:A4"/>
    <mergeCell ref="B3:D3"/>
    <mergeCell ref="E3:E4"/>
    <mergeCell ref="F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"/>
  <sheetViews>
    <sheetView zoomScaleNormal="100" workbookViewId="0">
      <selection activeCell="D19" sqref="D19"/>
    </sheetView>
  </sheetViews>
  <sheetFormatPr defaultColWidth="8.85546875" defaultRowHeight="15" x14ac:dyDescent="0.25"/>
  <cols>
    <col min="1" max="1" width="9.85546875" bestFit="1" customWidth="1"/>
    <col min="10" max="10" width="9.85546875" bestFit="1" customWidth="1"/>
  </cols>
  <sheetData>
    <row r="1" spans="1:16" x14ac:dyDescent="0.25">
      <c r="A1" s="421" t="s">
        <v>374</v>
      </c>
      <c r="B1" s="420"/>
      <c r="C1" s="420"/>
      <c r="D1" s="420"/>
      <c r="E1" s="420"/>
      <c r="F1" s="420"/>
      <c r="G1" s="420"/>
      <c r="H1" s="416"/>
      <c r="I1" s="416"/>
    </row>
    <row r="2" spans="1:16" ht="15.75" thickBot="1" x14ac:dyDescent="0.3"/>
    <row r="3" spans="1:16" ht="15.75" thickBot="1" x14ac:dyDescent="0.3">
      <c r="A3" s="387"/>
      <c r="B3" s="581" t="s">
        <v>74</v>
      </c>
      <c r="C3" s="579"/>
      <c r="D3" s="582" t="s">
        <v>320</v>
      </c>
      <c r="E3" s="582"/>
      <c r="F3" s="579" t="s">
        <v>319</v>
      </c>
      <c r="G3" s="579"/>
      <c r="J3" s="419"/>
      <c r="K3" s="581" t="s">
        <v>74</v>
      </c>
      <c r="L3" s="579"/>
      <c r="M3" s="579" t="s">
        <v>320</v>
      </c>
      <c r="N3" s="579"/>
      <c r="O3" s="579" t="s">
        <v>319</v>
      </c>
      <c r="P3" s="580"/>
    </row>
    <row r="4" spans="1:16" ht="15.75" thickBot="1" x14ac:dyDescent="0.3">
      <c r="A4" s="388"/>
      <c r="B4" s="385" t="s">
        <v>323</v>
      </c>
      <c r="C4" s="228" t="s">
        <v>324</v>
      </c>
      <c r="D4" s="230" t="s">
        <v>323</v>
      </c>
      <c r="E4" s="230" t="s">
        <v>324</v>
      </c>
      <c r="F4" s="228" t="s">
        <v>323</v>
      </c>
      <c r="G4" s="228" t="s">
        <v>324</v>
      </c>
      <c r="J4" s="386"/>
      <c r="K4" s="235" t="s">
        <v>323</v>
      </c>
      <c r="L4" s="230" t="s">
        <v>324</v>
      </c>
      <c r="M4" s="230" t="s">
        <v>323</v>
      </c>
      <c r="N4" s="230" t="s">
        <v>324</v>
      </c>
      <c r="O4" s="230" t="s">
        <v>323</v>
      </c>
      <c r="P4" s="231" t="s">
        <v>324</v>
      </c>
    </row>
    <row r="5" spans="1:16" x14ac:dyDescent="0.25">
      <c r="A5" s="236" t="s">
        <v>78</v>
      </c>
      <c r="B5" s="33">
        <v>3245</v>
      </c>
      <c r="C5" s="34">
        <v>206</v>
      </c>
      <c r="D5" s="34">
        <v>690</v>
      </c>
      <c r="E5" s="34">
        <v>77</v>
      </c>
      <c r="F5" s="34">
        <v>2213</v>
      </c>
      <c r="G5" s="34">
        <v>0</v>
      </c>
      <c r="J5" s="236" t="s">
        <v>7</v>
      </c>
      <c r="K5" s="33">
        <v>162</v>
      </c>
      <c r="L5" s="34">
        <v>0</v>
      </c>
      <c r="M5" s="34">
        <v>27</v>
      </c>
      <c r="N5" s="34">
        <v>0</v>
      </c>
      <c r="O5" s="34">
        <v>2213</v>
      </c>
      <c r="P5" s="35">
        <v>0</v>
      </c>
    </row>
    <row r="6" spans="1:16" x14ac:dyDescent="0.25">
      <c r="A6" s="232" t="s">
        <v>73</v>
      </c>
      <c r="B6" s="19">
        <v>2908</v>
      </c>
      <c r="C6" s="1">
        <v>205</v>
      </c>
      <c r="D6" s="1">
        <v>552</v>
      </c>
      <c r="E6" s="1">
        <v>67</v>
      </c>
      <c r="F6" s="1">
        <v>2122</v>
      </c>
      <c r="G6" s="1">
        <v>0</v>
      </c>
      <c r="J6" s="232" t="s">
        <v>8</v>
      </c>
      <c r="K6" s="19">
        <v>732</v>
      </c>
      <c r="L6" s="1">
        <v>0</v>
      </c>
      <c r="M6" s="1">
        <v>177</v>
      </c>
      <c r="N6" s="1">
        <v>0</v>
      </c>
      <c r="O6" s="1">
        <v>0</v>
      </c>
      <c r="P6" s="20">
        <v>0</v>
      </c>
    </row>
    <row r="7" spans="1:16" x14ac:dyDescent="0.25">
      <c r="A7" s="232" t="s">
        <v>79</v>
      </c>
      <c r="B7" s="19">
        <v>2656</v>
      </c>
      <c r="C7" s="1">
        <v>212</v>
      </c>
      <c r="D7" s="1">
        <v>604</v>
      </c>
      <c r="E7" s="1">
        <v>44</v>
      </c>
      <c r="F7" s="1">
        <v>2351</v>
      </c>
      <c r="G7" s="1">
        <v>0</v>
      </c>
      <c r="J7" s="232" t="s">
        <v>52</v>
      </c>
      <c r="K7" s="19">
        <v>377</v>
      </c>
      <c r="L7" s="1">
        <v>119</v>
      </c>
      <c r="M7" s="1">
        <v>128</v>
      </c>
      <c r="N7" s="1">
        <v>33</v>
      </c>
      <c r="O7" s="1">
        <v>0</v>
      </c>
      <c r="P7" s="20">
        <v>0</v>
      </c>
    </row>
    <row r="8" spans="1:16" x14ac:dyDescent="0.25">
      <c r="A8" s="232" t="s">
        <v>80</v>
      </c>
      <c r="B8" s="19">
        <v>2521</v>
      </c>
      <c r="C8" s="1">
        <v>199</v>
      </c>
      <c r="D8" s="1">
        <v>596</v>
      </c>
      <c r="E8" s="1">
        <v>65</v>
      </c>
      <c r="F8" s="1">
        <v>2293</v>
      </c>
      <c r="G8" s="1">
        <v>0</v>
      </c>
      <c r="J8" s="232" t="s">
        <v>10</v>
      </c>
      <c r="K8" s="19">
        <v>337</v>
      </c>
      <c r="L8" s="1">
        <v>49</v>
      </c>
      <c r="M8" s="1">
        <v>97</v>
      </c>
      <c r="N8" s="1">
        <v>26</v>
      </c>
      <c r="O8" s="1">
        <v>0</v>
      </c>
      <c r="P8" s="20">
        <v>0</v>
      </c>
    </row>
    <row r="9" spans="1:16" ht="15.75" thickBot="1" x14ac:dyDescent="0.3">
      <c r="A9" s="233" t="s">
        <v>81</v>
      </c>
      <c r="B9" s="21">
        <v>2183</v>
      </c>
      <c r="C9" s="22">
        <v>210</v>
      </c>
      <c r="D9" s="22">
        <v>679</v>
      </c>
      <c r="E9" s="22">
        <v>50</v>
      </c>
      <c r="F9" s="22">
        <v>2065</v>
      </c>
      <c r="G9" s="22">
        <v>0</v>
      </c>
      <c r="J9" s="232" t="s">
        <v>11</v>
      </c>
      <c r="K9" s="19">
        <v>1580</v>
      </c>
      <c r="L9" s="1">
        <v>38</v>
      </c>
      <c r="M9" s="1">
        <v>261</v>
      </c>
      <c r="N9" s="1">
        <v>18</v>
      </c>
      <c r="O9" s="1">
        <v>0</v>
      </c>
      <c r="P9" s="20">
        <v>0</v>
      </c>
    </row>
    <row r="10" spans="1:16" ht="15.75" thickBot="1" x14ac:dyDescent="0.3">
      <c r="J10" s="233" t="s">
        <v>12</v>
      </c>
      <c r="K10" s="21">
        <v>57</v>
      </c>
      <c r="L10" s="22">
        <v>0</v>
      </c>
      <c r="M10" s="22">
        <v>0</v>
      </c>
      <c r="N10" s="22">
        <v>0</v>
      </c>
      <c r="O10" s="22">
        <v>0</v>
      </c>
      <c r="P10" s="23">
        <v>0</v>
      </c>
    </row>
  </sheetData>
  <mergeCells count="6">
    <mergeCell ref="O3:P3"/>
    <mergeCell ref="B3:C3"/>
    <mergeCell ref="D3:E3"/>
    <mergeCell ref="F3:G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1"/>
  <sheetViews>
    <sheetView zoomScaleNormal="100" workbookViewId="0">
      <selection activeCell="H14" sqref="H14"/>
    </sheetView>
  </sheetViews>
  <sheetFormatPr defaultColWidth="8.85546875" defaultRowHeight="15" x14ac:dyDescent="0.25"/>
  <cols>
    <col min="1" max="1" width="12" customWidth="1"/>
    <col min="2" max="2" width="14.140625" customWidth="1"/>
  </cols>
  <sheetData>
    <row r="2" spans="1:9" x14ac:dyDescent="0.25">
      <c r="A2" s="391" t="s">
        <v>375</v>
      </c>
      <c r="B2" s="391"/>
      <c r="C2" s="391"/>
      <c r="D2" s="391"/>
      <c r="E2" s="391"/>
      <c r="F2" s="391"/>
      <c r="G2" s="391"/>
      <c r="H2" s="425"/>
      <c r="I2" s="425"/>
    </row>
    <row r="3" spans="1:9" ht="15.75" thickBot="1" x14ac:dyDescent="0.3"/>
    <row r="4" spans="1:9" x14ac:dyDescent="0.25">
      <c r="A4" s="422"/>
      <c r="B4" s="423" t="s">
        <v>74</v>
      </c>
      <c r="C4" s="423" t="s">
        <v>319</v>
      </c>
      <c r="D4" s="424" t="s">
        <v>320</v>
      </c>
    </row>
    <row r="5" spans="1:9" x14ac:dyDescent="0.25">
      <c r="A5" s="417" t="s">
        <v>82</v>
      </c>
      <c r="B5" s="1">
        <v>128</v>
      </c>
      <c r="C5" s="1"/>
      <c r="D5" s="20">
        <v>30</v>
      </c>
    </row>
    <row r="6" spans="1:9" x14ac:dyDescent="0.25">
      <c r="A6" s="417" t="s">
        <v>83</v>
      </c>
      <c r="B6" s="1">
        <v>123</v>
      </c>
      <c r="C6" s="1"/>
      <c r="D6" s="20">
        <v>15</v>
      </c>
    </row>
    <row r="7" spans="1:9" x14ac:dyDescent="0.25">
      <c r="A7" s="417" t="s">
        <v>84</v>
      </c>
      <c r="B7" s="1">
        <v>7</v>
      </c>
      <c r="C7" s="1">
        <v>820</v>
      </c>
      <c r="D7" s="20">
        <v>1</v>
      </c>
    </row>
    <row r="8" spans="1:9" x14ac:dyDescent="0.25">
      <c r="A8" s="417" t="s">
        <v>85</v>
      </c>
      <c r="B8" s="1">
        <v>52</v>
      </c>
      <c r="C8" s="1"/>
      <c r="D8" s="20">
        <v>16</v>
      </c>
    </row>
    <row r="9" spans="1:9" x14ac:dyDescent="0.25">
      <c r="A9" s="417" t="s">
        <v>86</v>
      </c>
      <c r="B9" s="1">
        <v>12</v>
      </c>
      <c r="C9" s="1"/>
      <c r="D9" s="20">
        <v>1</v>
      </c>
    </row>
    <row r="10" spans="1:9" x14ac:dyDescent="0.25">
      <c r="A10" s="417" t="s">
        <v>12</v>
      </c>
      <c r="B10" s="1">
        <v>11</v>
      </c>
      <c r="C10" s="1"/>
      <c r="D10" s="20"/>
    </row>
    <row r="11" spans="1:9" ht="15.75" thickBot="1" x14ac:dyDescent="0.3">
      <c r="A11" s="418" t="s">
        <v>2</v>
      </c>
      <c r="B11" s="426">
        <f>SUM(B5:B10)</f>
        <v>333</v>
      </c>
      <c r="C11" s="426">
        <f t="shared" ref="C11:D11" si="0">SUM(C5:C10)</f>
        <v>820</v>
      </c>
      <c r="D11" s="427">
        <f t="shared" si="0"/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39"/>
  <sheetViews>
    <sheetView zoomScaleNormal="100" workbookViewId="0">
      <selection activeCell="A24" sqref="A24"/>
    </sheetView>
  </sheetViews>
  <sheetFormatPr defaultColWidth="8.85546875" defaultRowHeight="15" x14ac:dyDescent="0.25"/>
  <cols>
    <col min="1" max="1" width="8.7109375" style="42" customWidth="1"/>
    <col min="2" max="2" width="10.140625" style="42" customWidth="1"/>
    <col min="3" max="3" width="9.140625" style="42" bestFit="1" customWidth="1"/>
    <col min="4" max="5" width="8.85546875" style="42"/>
    <col min="6" max="7" width="10" style="42" customWidth="1"/>
    <col min="8" max="8" width="10.28515625" style="42" customWidth="1"/>
    <col min="9" max="10" width="10.7109375" style="42" customWidth="1"/>
    <col min="11" max="11" width="11.28515625" style="42" customWidth="1"/>
    <col min="12" max="12" width="10.42578125" style="42" customWidth="1"/>
    <col min="13" max="16384" width="8.85546875" style="42"/>
  </cols>
  <sheetData>
    <row r="2" spans="1:12" x14ac:dyDescent="0.25">
      <c r="A2" s="5"/>
      <c r="B2" s="391"/>
      <c r="C2" s="391" t="s">
        <v>376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2" ht="15.75" thickBot="1" x14ac:dyDescent="0.3"/>
    <row r="4" spans="1:12" ht="49.5" customHeight="1" thickBot="1" x14ac:dyDescent="0.3">
      <c r="B4" s="583" t="s">
        <v>87</v>
      </c>
      <c r="C4" s="584"/>
      <c r="D4" s="428" t="s">
        <v>88</v>
      </c>
      <c r="E4" s="428" t="s">
        <v>89</v>
      </c>
      <c r="F4" s="429" t="s">
        <v>90</v>
      </c>
      <c r="G4" s="429" t="s">
        <v>91</v>
      </c>
      <c r="H4" s="430" t="s">
        <v>92</v>
      </c>
      <c r="I4" s="431" t="s">
        <v>363</v>
      </c>
      <c r="J4" s="432" t="s">
        <v>364</v>
      </c>
      <c r="K4" s="433" t="s">
        <v>365</v>
      </c>
      <c r="L4" s="432" t="s">
        <v>366</v>
      </c>
    </row>
    <row r="5" spans="1:12" ht="13.5" customHeight="1" thickBot="1" x14ac:dyDescent="0.3">
      <c r="B5" s="393" t="s">
        <v>93</v>
      </c>
      <c r="C5" s="84">
        <v>162</v>
      </c>
      <c r="D5" s="85">
        <v>90</v>
      </c>
      <c r="E5" s="85">
        <v>59</v>
      </c>
      <c r="F5" s="86">
        <f>D5/C5</f>
        <v>0.55555555555555558</v>
      </c>
      <c r="G5" s="86">
        <f>E5/D5</f>
        <v>0.65555555555555556</v>
      </c>
      <c r="H5" s="87">
        <f>E5/C5</f>
        <v>0.36419753086419754</v>
      </c>
      <c r="I5" s="170">
        <v>51</v>
      </c>
      <c r="J5" s="171">
        <f>I5/E5</f>
        <v>0.86440677966101698</v>
      </c>
      <c r="K5" s="171">
        <f>I5/C5</f>
        <v>0.31481481481481483</v>
      </c>
      <c r="L5" s="172">
        <f>I5/D5</f>
        <v>0.56666666666666665</v>
      </c>
    </row>
    <row r="6" spans="1:12" ht="15.75" thickBot="1" x14ac:dyDescent="0.3">
      <c r="B6" s="361" t="s">
        <v>94</v>
      </c>
      <c r="C6" s="392">
        <v>2213</v>
      </c>
      <c r="D6" s="89">
        <v>824</v>
      </c>
      <c r="E6" s="89">
        <v>603</v>
      </c>
      <c r="F6" s="90">
        <f t="shared" ref="F6:G12" si="0">D6/C6</f>
        <v>0.37234523271577047</v>
      </c>
      <c r="G6" s="90">
        <f t="shared" si="0"/>
        <v>0.73179611650485432</v>
      </c>
      <c r="H6" s="91">
        <f t="shared" ref="H6:H12" si="1">E6/C6</f>
        <v>0.27248079530049707</v>
      </c>
      <c r="I6" s="173">
        <v>450</v>
      </c>
      <c r="J6" s="174">
        <f t="shared" ref="J6:J12" si="2">I6/E6</f>
        <v>0.74626865671641796</v>
      </c>
      <c r="K6" s="174">
        <f>I6/C6</f>
        <v>0.20334387708992319</v>
      </c>
      <c r="L6" s="175">
        <f t="shared" ref="L6:L12" si="3">I6/D6</f>
        <v>0.54611650485436891</v>
      </c>
    </row>
    <row r="7" spans="1:12" x14ac:dyDescent="0.25">
      <c r="B7" s="394" t="s">
        <v>8</v>
      </c>
      <c r="C7" s="88">
        <v>732</v>
      </c>
      <c r="D7" s="89">
        <v>490</v>
      </c>
      <c r="E7" s="89">
        <v>222</v>
      </c>
      <c r="F7" s="90">
        <f t="shared" si="0"/>
        <v>0.6693989071038251</v>
      </c>
      <c r="G7" s="90">
        <f t="shared" si="0"/>
        <v>0.45306122448979591</v>
      </c>
      <c r="H7" s="91">
        <f t="shared" si="1"/>
        <v>0.30327868852459017</v>
      </c>
      <c r="I7" s="173">
        <v>167</v>
      </c>
      <c r="J7" s="174">
        <f t="shared" si="2"/>
        <v>0.75225225225225223</v>
      </c>
      <c r="K7" s="174">
        <f t="shared" ref="K7:K12" si="4">I7/C7</f>
        <v>0.22814207650273224</v>
      </c>
      <c r="L7" s="175">
        <f t="shared" si="3"/>
        <v>0.34081632653061222</v>
      </c>
    </row>
    <row r="8" spans="1:12" x14ac:dyDescent="0.25">
      <c r="B8" s="382" t="s">
        <v>9</v>
      </c>
      <c r="C8" s="88">
        <v>496</v>
      </c>
      <c r="D8" s="89">
        <v>373</v>
      </c>
      <c r="E8" s="89">
        <v>252</v>
      </c>
      <c r="F8" s="90">
        <f t="shared" si="0"/>
        <v>0.75201612903225812</v>
      </c>
      <c r="G8" s="90">
        <f t="shared" si="0"/>
        <v>0.67560321715817695</v>
      </c>
      <c r="H8" s="91">
        <f t="shared" si="1"/>
        <v>0.50806451612903225</v>
      </c>
      <c r="I8" s="173">
        <v>198</v>
      </c>
      <c r="J8" s="174">
        <f t="shared" si="2"/>
        <v>0.7857142857142857</v>
      </c>
      <c r="K8" s="174">
        <f t="shared" si="4"/>
        <v>0.39919354838709675</v>
      </c>
      <c r="L8" s="175">
        <f t="shared" si="3"/>
        <v>0.53083109919571048</v>
      </c>
    </row>
    <row r="9" spans="1:12" x14ac:dyDescent="0.25">
      <c r="B9" s="382" t="s">
        <v>10</v>
      </c>
      <c r="C9" s="88">
        <v>386</v>
      </c>
      <c r="D9" s="89">
        <v>256</v>
      </c>
      <c r="E9" s="89">
        <v>214</v>
      </c>
      <c r="F9" s="90">
        <f t="shared" si="0"/>
        <v>0.66321243523316065</v>
      </c>
      <c r="G9" s="90">
        <f t="shared" si="0"/>
        <v>0.8359375</v>
      </c>
      <c r="H9" s="91">
        <f t="shared" si="1"/>
        <v>0.55440414507772018</v>
      </c>
      <c r="I9" s="173">
        <v>146</v>
      </c>
      <c r="J9" s="174">
        <f t="shared" si="2"/>
        <v>0.68224299065420557</v>
      </c>
      <c r="K9" s="174">
        <f t="shared" si="4"/>
        <v>0.37823834196891193</v>
      </c>
      <c r="L9" s="175">
        <f t="shared" si="3"/>
        <v>0.5703125</v>
      </c>
    </row>
    <row r="10" spans="1:12" x14ac:dyDescent="0.25">
      <c r="B10" s="382" t="s">
        <v>11</v>
      </c>
      <c r="C10" s="88">
        <v>1618</v>
      </c>
      <c r="D10" s="89">
        <v>725</v>
      </c>
      <c r="E10" s="89">
        <v>462</v>
      </c>
      <c r="F10" s="90">
        <f t="shared" si="0"/>
        <v>0.44808405438813348</v>
      </c>
      <c r="G10" s="90">
        <f t="shared" si="0"/>
        <v>0.63724137931034486</v>
      </c>
      <c r="H10" s="91">
        <f t="shared" si="1"/>
        <v>0.28553770086526575</v>
      </c>
      <c r="I10" s="173">
        <v>282</v>
      </c>
      <c r="J10" s="174">
        <f t="shared" si="2"/>
        <v>0.61038961038961037</v>
      </c>
      <c r="K10" s="174">
        <f t="shared" si="4"/>
        <v>0.17428924598269468</v>
      </c>
      <c r="L10" s="175">
        <f t="shared" si="3"/>
        <v>0.38896551724137929</v>
      </c>
    </row>
    <row r="11" spans="1:12" x14ac:dyDescent="0.25">
      <c r="B11" s="382" t="s">
        <v>12</v>
      </c>
      <c r="C11" s="88">
        <v>57</v>
      </c>
      <c r="D11" s="89">
        <v>54</v>
      </c>
      <c r="E11" s="89">
        <v>38</v>
      </c>
      <c r="F11" s="90">
        <f t="shared" si="0"/>
        <v>0.94736842105263153</v>
      </c>
      <c r="G11" s="90">
        <f t="shared" si="0"/>
        <v>0.70370370370370372</v>
      </c>
      <c r="H11" s="91">
        <f t="shared" si="1"/>
        <v>0.66666666666666663</v>
      </c>
      <c r="I11" s="173">
        <v>15</v>
      </c>
      <c r="J11" s="174">
        <f t="shared" si="2"/>
        <v>0.39473684210526316</v>
      </c>
      <c r="K11" s="174">
        <f t="shared" si="4"/>
        <v>0.26315789473684209</v>
      </c>
      <c r="L11" s="175">
        <f t="shared" si="3"/>
        <v>0.27777777777777779</v>
      </c>
    </row>
    <row r="12" spans="1:12" ht="15.75" thickBot="1" x14ac:dyDescent="0.3">
      <c r="B12" s="383" t="s">
        <v>14</v>
      </c>
      <c r="C12" s="92">
        <v>5664</v>
      </c>
      <c r="D12" s="93">
        <v>2812</v>
      </c>
      <c r="E12" s="93">
        <v>1850</v>
      </c>
      <c r="F12" s="94">
        <f t="shared" si="0"/>
        <v>0.49646892655367231</v>
      </c>
      <c r="G12" s="94">
        <f t="shared" si="0"/>
        <v>0.65789473684210531</v>
      </c>
      <c r="H12" s="95">
        <f t="shared" si="1"/>
        <v>0.32662429378531072</v>
      </c>
      <c r="I12" s="176">
        <f>SUM(I5:I11)</f>
        <v>1309</v>
      </c>
      <c r="J12" s="177">
        <f t="shared" si="2"/>
        <v>0.70756756756756756</v>
      </c>
      <c r="K12" s="177">
        <f t="shared" si="4"/>
        <v>0.2311087570621469</v>
      </c>
      <c r="L12" s="178">
        <f t="shared" si="3"/>
        <v>0.46550497866287338</v>
      </c>
    </row>
    <row r="13" spans="1:12" x14ac:dyDescent="0.25">
      <c r="B13" s="215"/>
    </row>
    <row r="14" spans="1:12" x14ac:dyDescent="0.25">
      <c r="C14" s="179"/>
    </row>
    <row r="18" spans="1:2" x14ac:dyDescent="0.25">
      <c r="A18" s="180"/>
      <c r="B18" s="180"/>
    </row>
    <row r="19" spans="1:2" x14ac:dyDescent="0.25">
      <c r="A19" s="181"/>
      <c r="B19" s="181"/>
    </row>
    <row r="20" spans="1:2" x14ac:dyDescent="0.25">
      <c r="A20" s="181"/>
      <c r="B20" s="181"/>
    </row>
    <row r="21" spans="1:2" x14ac:dyDescent="0.25">
      <c r="A21" s="181"/>
      <c r="B21" s="181"/>
    </row>
    <row r="22" spans="1:2" x14ac:dyDescent="0.25">
      <c r="A22" s="181"/>
      <c r="B22" s="181"/>
    </row>
    <row r="23" spans="1:2" x14ac:dyDescent="0.25">
      <c r="A23" s="181"/>
      <c r="B23" s="181"/>
    </row>
    <row r="24" spans="1:2" x14ac:dyDescent="0.25">
      <c r="A24" s="181"/>
      <c r="B24" s="181"/>
    </row>
    <row r="25" spans="1:2" x14ac:dyDescent="0.25">
      <c r="A25" s="181"/>
      <c r="B25" s="181"/>
    </row>
    <row r="26" spans="1:2" x14ac:dyDescent="0.25">
      <c r="A26" s="181"/>
      <c r="B26" s="181"/>
    </row>
    <row r="27" spans="1:2" x14ac:dyDescent="0.25">
      <c r="A27" s="181"/>
      <c r="B27" s="181"/>
    </row>
    <row r="28" spans="1:2" x14ac:dyDescent="0.25">
      <c r="A28" s="181"/>
      <c r="B28" s="181"/>
    </row>
    <row r="29" spans="1:2" x14ac:dyDescent="0.25">
      <c r="A29" s="181"/>
      <c r="B29" s="181"/>
    </row>
    <row r="30" spans="1:2" x14ac:dyDescent="0.25">
      <c r="A30" s="181"/>
      <c r="B30" s="181"/>
    </row>
    <row r="31" spans="1:2" x14ac:dyDescent="0.25">
      <c r="A31" s="181"/>
      <c r="B31" s="181"/>
    </row>
    <row r="32" spans="1:2" x14ac:dyDescent="0.25">
      <c r="A32" s="181"/>
      <c r="B32" s="181"/>
    </row>
    <row r="33" spans="1:2" x14ac:dyDescent="0.25">
      <c r="A33" s="181"/>
      <c r="B33" s="181"/>
    </row>
    <row r="34" spans="1:2" x14ac:dyDescent="0.25">
      <c r="A34" s="181"/>
      <c r="B34" s="181"/>
    </row>
    <row r="35" spans="1:2" x14ac:dyDescent="0.25">
      <c r="A35" s="181"/>
      <c r="B35" s="181"/>
    </row>
    <row r="36" spans="1:2" x14ac:dyDescent="0.25">
      <c r="A36" s="181"/>
      <c r="B36" s="181"/>
    </row>
    <row r="37" spans="1:2" x14ac:dyDescent="0.25">
      <c r="A37" s="181"/>
      <c r="B37" s="181"/>
    </row>
    <row r="38" spans="1:2" x14ac:dyDescent="0.25">
      <c r="A38" s="181"/>
      <c r="B38" s="181"/>
    </row>
    <row r="39" spans="1:2" x14ac:dyDescent="0.25">
      <c r="A39" s="181"/>
      <c r="B39" s="181"/>
    </row>
  </sheetData>
  <mergeCells count="1">
    <mergeCell ref="B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"/>
  <sheetViews>
    <sheetView zoomScaleNormal="100" workbookViewId="0">
      <selection activeCell="I9" sqref="I9"/>
    </sheetView>
  </sheetViews>
  <sheetFormatPr defaultColWidth="8.85546875" defaultRowHeight="15" x14ac:dyDescent="0.25"/>
  <cols>
    <col min="1" max="1" width="18.140625" customWidth="1"/>
    <col min="2" max="2" width="12.28515625" customWidth="1"/>
    <col min="4" max="4" width="14.7109375" bestFit="1" customWidth="1"/>
  </cols>
  <sheetData>
    <row r="1" spans="1:7" x14ac:dyDescent="0.25">
      <c r="A1" s="36"/>
      <c r="B1" s="36"/>
    </row>
    <row r="2" spans="1:7" s="5" customFormat="1" x14ac:dyDescent="0.25">
      <c r="A2" s="391" t="s">
        <v>377</v>
      </c>
      <c r="B2" s="391"/>
      <c r="C2" s="391"/>
      <c r="D2" s="391"/>
      <c r="E2" s="391"/>
      <c r="F2" s="441"/>
      <c r="G2" s="441"/>
    </row>
    <row r="3" spans="1:7" x14ac:dyDescent="0.25">
      <c r="A3" s="36"/>
      <c r="B3" s="36"/>
    </row>
    <row r="4" spans="1:7" ht="15.75" thickBot="1" x14ac:dyDescent="0.3"/>
    <row r="5" spans="1:7" ht="15.75" thickBot="1" x14ac:dyDescent="0.3">
      <c r="A5" s="436" t="s">
        <v>3</v>
      </c>
      <c r="B5" s="380" t="s">
        <v>14</v>
      </c>
      <c r="C5" s="380" t="s">
        <v>347</v>
      </c>
      <c r="D5" s="381" t="s">
        <v>348</v>
      </c>
    </row>
    <row r="6" spans="1:7" x14ac:dyDescent="0.25">
      <c r="A6" s="437" t="s">
        <v>82</v>
      </c>
      <c r="B6" s="98">
        <v>188</v>
      </c>
      <c r="C6" s="41">
        <v>92</v>
      </c>
      <c r="D6" s="97">
        <f>C6/(B6+C6)</f>
        <v>0.32857142857142857</v>
      </c>
    </row>
    <row r="7" spans="1:7" x14ac:dyDescent="0.25">
      <c r="A7" s="438" t="s">
        <v>83</v>
      </c>
      <c r="B7" s="99">
        <v>109</v>
      </c>
      <c r="C7" s="1">
        <v>14</v>
      </c>
      <c r="D7" s="29">
        <f t="shared" ref="D7:D10" si="0">C7/(B7+C7)</f>
        <v>0.11382113821138211</v>
      </c>
    </row>
    <row r="8" spans="1:7" x14ac:dyDescent="0.25">
      <c r="A8" s="438" t="s">
        <v>84</v>
      </c>
      <c r="B8" s="99">
        <v>19</v>
      </c>
      <c r="C8" s="1">
        <v>8</v>
      </c>
      <c r="D8" s="29">
        <f t="shared" si="0"/>
        <v>0.29629629629629628</v>
      </c>
    </row>
    <row r="9" spans="1:7" x14ac:dyDescent="0.25">
      <c r="A9" s="438" t="s">
        <v>85</v>
      </c>
      <c r="B9" s="99">
        <v>132</v>
      </c>
      <c r="C9" s="1">
        <v>45</v>
      </c>
      <c r="D9" s="29">
        <f t="shared" si="0"/>
        <v>0.25423728813559321</v>
      </c>
    </row>
    <row r="10" spans="1:7" ht="15.75" thickBot="1" x14ac:dyDescent="0.3">
      <c r="A10" s="439" t="s">
        <v>86</v>
      </c>
      <c r="B10" s="100">
        <v>145</v>
      </c>
      <c r="C10" s="22">
        <v>16</v>
      </c>
      <c r="D10" s="30">
        <f t="shared" si="0"/>
        <v>9.9378881987577633E-2</v>
      </c>
    </row>
    <row r="11" spans="1:7" x14ac:dyDescent="0.25">
      <c r="A11" s="4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27</vt:i4>
      </vt:variant>
    </vt:vector>
  </HeadingPairs>
  <TitlesOfParts>
    <vt:vector size="27" baseType="lpstr">
      <vt:lpstr>Počet študentov UPJŠ</vt:lpstr>
      <vt:lpstr>2a) Počet ŠP</vt:lpstr>
      <vt:lpstr>2b) Podiel neotvorených ŠP</vt:lpstr>
      <vt:lpstr>2c) Počet ponúkaných ŠP v AJ</vt:lpstr>
      <vt:lpstr>2d) Podiel neotvorených ŠP v AJ</vt:lpstr>
      <vt:lpstr>2e) Počet uchádzačov</vt:lpstr>
      <vt:lpstr>2f) Počet uchádzačov a iným obč</vt:lpstr>
      <vt:lpstr>2g) Podiel prijatých</vt:lpstr>
      <vt:lpstr>2h) Podiel z iných VŠ</vt:lpstr>
      <vt:lpstr>3a) Pomer počtu učiteľov a štud</vt:lpstr>
      <vt:lpstr>3b) Záverečné práce</vt:lpstr>
      <vt:lpstr>3c) Podiel vyslaných študentov</vt:lpstr>
      <vt:lpstr>3d) Počet prijatých študentov</vt:lpstr>
      <vt:lpstr>3e) Počet poradenstiev</vt:lpstr>
      <vt:lpstr>3f) Podpora študentov</vt:lpstr>
      <vt:lpstr>4a) Počet študentov</vt:lpstr>
      <vt:lpstr>4b) Počet ukončených I</vt:lpstr>
      <vt:lpstr>4c) Počet ukončených II</vt:lpstr>
      <vt:lpstr>4d) Podiel zahr. štud. I</vt:lpstr>
      <vt:lpstr>4e) Podiel zahr. štud. II</vt:lpstr>
      <vt:lpstr>4f) Počet študentov v NDŠ</vt:lpstr>
      <vt:lpstr>5a) Počet učiteľov</vt:lpstr>
      <vt:lpstr>5b) Počet výskumných pracovník.</vt:lpstr>
      <vt:lpstr>5c) Tvoriví zamest. spolu</vt:lpstr>
      <vt:lpstr>5d) Podiel učiteľov s PhD.</vt:lpstr>
      <vt:lpstr>6a) Čerpanie štipendií</vt:lpstr>
      <vt:lpstr>8a) Počet absolventov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zuzana.kratyinova</dc:creator>
  <cp:lastModifiedBy>zuzana.kratyinova</cp:lastModifiedBy>
  <cp:lastPrinted>2022-10-03T13:12:19Z</cp:lastPrinted>
  <dcterms:created xsi:type="dcterms:W3CDTF">2022-09-30T08:49:17Z</dcterms:created>
  <dcterms:modified xsi:type="dcterms:W3CDTF">2023-04-05T07:42:42Z</dcterms:modified>
</cp:coreProperties>
</file>