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kancelarka\Správa o činnosti UPJS\za rok 2022_Huličová\Správa o činnosti UPJŠ za rok 2022\"/>
    </mc:Choice>
  </mc:AlternateContent>
  <xr:revisionPtr revIDLastSave="0" documentId="13_ncr:1_{EFB16EF5-86B1-4FDA-8F71-CD10D99976AD}" xr6:coauthVersionLast="47" xr6:coauthVersionMax="47" xr10:uidLastSave="{00000000-0000-0000-0000-000000000000}"/>
  <bookViews>
    <workbookView xWindow="-28920" yWindow="-120" windowWidth="29040" windowHeight="15720" tabRatio="1000" firstSheet="1" activeTab="9" xr2:uid="{00000000-000D-0000-FFFF-FFFF00000000}"/>
  </bookViews>
  <sheets>
    <sheet name="titulná strana" sheetId="37" r:id="rId1"/>
    <sheet name="zoznam tabuliek" sheetId="38" r:id="rId2"/>
    <sheet name="T1 počet študentov" sheetId="41" r:id="rId3"/>
    <sheet name="T1a vývoj počtu študentov" sheetId="7" r:id="rId4"/>
    <sheet name="T2 počet absolventov" sheetId="2" r:id="rId5"/>
    <sheet name="T3a - I.stupeň prijatia" sheetId="4" r:id="rId6"/>
    <sheet name="T3B - II. stupeň prijatia" sheetId="5" r:id="rId7"/>
    <sheet name="T3C - III stupeň prijatia" sheetId="6" r:id="rId8"/>
    <sheet name="T4 štruktúra platiacich" sheetId="3" r:id="rId9"/>
    <sheet name="T5 - úspešnosť štúdia" sheetId="36" r:id="rId10"/>
    <sheet name="T6 mobility študenti" sheetId="15" r:id="rId11"/>
    <sheet name="T7 profesori" sheetId="21" r:id="rId12"/>
    <sheet name="T8 docenti" sheetId="20" r:id="rId13"/>
    <sheet name="T9 výberové konania" sheetId="19" r:id="rId14"/>
    <sheet name="T10 kvalif. štruktúra učiteľov" sheetId="13" r:id="rId15"/>
    <sheet name="T11 mobility zam" sheetId="16" r:id="rId16"/>
    <sheet name="T12 záverečné práce" sheetId="18" r:id="rId17"/>
    <sheet name="T13 publ činnosť" sheetId="40" r:id="rId18"/>
    <sheet name="T14 umel.cinnosť" sheetId="39" r:id="rId19"/>
    <sheet name="T15 štud.program - ŠP" sheetId="22" r:id="rId20"/>
    <sheet name="T16 odňaté ŠP" sheetId="27" r:id="rId21"/>
    <sheet name="17 HI konania" sheetId="30" r:id="rId22"/>
    <sheet name="18 HI odňatie " sheetId="31" r:id="rId23"/>
    <sheet name="T19 Výskumné projekty" sheetId="34" r:id="rId24"/>
    <sheet name="T20 Ostatné (nevýsk.) projekty" sheetId="35" r:id="rId25"/>
    <sheet name="T21 umelecká činnosť" sheetId="28" r:id="rId26"/>
    <sheet name="T22 odoberanie titulov" sheetId="42" r:id="rId27"/>
    <sheet name="skratky" sheetId="29" r:id="rId28"/>
  </sheets>
  <definedNames>
    <definedName name="_xlnm._FilterDatabase" localSheetId="23" hidden="1">'T19 Výskumné projekty'!$A$2:$M$2</definedName>
    <definedName name="_xlnm._FilterDatabase" localSheetId="24" hidden="1">'T20 Ostatné (nevýsk.) projekty'!$A$2:$M$2</definedName>
    <definedName name="_xlnm.Print_Area" localSheetId="21">'17 HI konania'!$A$1:$B$10</definedName>
    <definedName name="_xlnm.Print_Area" localSheetId="22">'18 HI odňatie '!$A$1:$C$8</definedName>
    <definedName name="_xlnm.Print_Area" localSheetId="16">'T12 záverečné práce'!$A$1:$K$8</definedName>
    <definedName name="_xlnm.Print_Area" localSheetId="24">'T20 Ostatné (nevýsk.) projekty'!$A$1:$L$25</definedName>
    <definedName name="_xlnm.Print_Area" localSheetId="26">'T22 odoberanie titulov'!$A$1:$Q$11</definedName>
    <definedName name="_xlnm.Print_Area" localSheetId="5">'T3a - I.stupeň prijatia'!$A$1:$J$84</definedName>
    <definedName name="_xlnm.Print_Area" localSheetId="7">'T3C - III stupeň prijatia'!$A$1:$J$125</definedName>
    <definedName name="_xlnm.Print_Area" localSheetId="13">'T9 výberové konania'!$A$1:$I$21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5" l="1"/>
  <c r="J25" i="15"/>
  <c r="I25" i="15"/>
  <c r="H25" i="15"/>
  <c r="G25" i="15"/>
  <c r="F25" i="15"/>
  <c r="E25" i="15"/>
  <c r="D25" i="15"/>
  <c r="C25" i="15"/>
  <c r="B25" i="15"/>
  <c r="K24" i="15"/>
  <c r="J24" i="15"/>
  <c r="I24" i="15"/>
  <c r="H24" i="15"/>
  <c r="G24" i="15"/>
  <c r="F24" i="15"/>
  <c r="E24" i="15"/>
  <c r="D24" i="15"/>
  <c r="C24" i="15"/>
  <c r="B24" i="15"/>
  <c r="K22" i="15"/>
  <c r="J22" i="15"/>
  <c r="I22" i="15"/>
  <c r="H22" i="15"/>
  <c r="G22" i="15"/>
  <c r="F22" i="15"/>
  <c r="E22" i="15"/>
  <c r="D22" i="15"/>
  <c r="C22" i="15"/>
  <c r="B22" i="15"/>
  <c r="K11" i="15"/>
  <c r="J11" i="15"/>
  <c r="I11" i="15"/>
  <c r="H11" i="15"/>
  <c r="G11" i="15"/>
  <c r="F11" i="15"/>
  <c r="E11" i="15"/>
  <c r="D11" i="15"/>
  <c r="C11" i="15"/>
  <c r="B11" i="15"/>
  <c r="D25" i="16"/>
  <c r="I105" i="6"/>
  <c r="H105" i="6"/>
  <c r="G105" i="6"/>
  <c r="I104" i="6"/>
  <c r="H104" i="6"/>
  <c r="G104" i="6"/>
  <c r="I103" i="6"/>
  <c r="H103" i="6"/>
  <c r="G103" i="6"/>
  <c r="I102" i="6"/>
  <c r="H102" i="6"/>
  <c r="G102" i="6"/>
  <c r="I101" i="6"/>
  <c r="H101" i="6"/>
  <c r="G101" i="6"/>
  <c r="I100" i="6"/>
  <c r="H100" i="6"/>
  <c r="G100" i="6"/>
  <c r="I99" i="6"/>
  <c r="H99" i="6"/>
  <c r="G99" i="6"/>
  <c r="I98" i="6"/>
  <c r="H98" i="6"/>
  <c r="G98" i="6"/>
  <c r="I97" i="6"/>
  <c r="H97" i="6"/>
  <c r="G97" i="6"/>
  <c r="F105" i="6"/>
  <c r="F104" i="6"/>
  <c r="F103" i="6"/>
  <c r="F102" i="6"/>
  <c r="F101" i="6"/>
  <c r="F100" i="6"/>
  <c r="F99" i="6"/>
  <c r="F98" i="6"/>
  <c r="F97" i="6"/>
  <c r="I79" i="6"/>
  <c r="H79" i="6"/>
  <c r="G79" i="6"/>
  <c r="I78" i="6"/>
  <c r="H78" i="6"/>
  <c r="G78" i="6"/>
  <c r="I77" i="6"/>
  <c r="H77" i="6"/>
  <c r="G77" i="6"/>
  <c r="I76" i="6"/>
  <c r="H76" i="6"/>
  <c r="G76" i="6"/>
  <c r="I75" i="6"/>
  <c r="H75" i="6"/>
  <c r="G75" i="6"/>
  <c r="I74" i="6"/>
  <c r="H74" i="6"/>
  <c r="G74" i="6"/>
  <c r="I73" i="6"/>
  <c r="H73" i="6"/>
  <c r="G73" i="6"/>
  <c r="I72" i="6"/>
  <c r="G72" i="6"/>
  <c r="F72" i="6"/>
  <c r="H72" i="6"/>
  <c r="I71" i="6"/>
  <c r="H71" i="6"/>
  <c r="G71" i="6"/>
  <c r="I70" i="6"/>
  <c r="H70" i="6"/>
  <c r="G70" i="6"/>
  <c r="I69" i="6"/>
  <c r="H69" i="6"/>
  <c r="G69" i="6"/>
  <c r="I68" i="6"/>
  <c r="H68" i="6"/>
  <c r="G68" i="6"/>
  <c r="I67" i="6"/>
  <c r="H67" i="6"/>
  <c r="G67" i="6"/>
  <c r="I66" i="6"/>
  <c r="H66" i="6"/>
  <c r="G66" i="6"/>
  <c r="I65" i="6"/>
  <c r="H65" i="6"/>
  <c r="G65" i="6"/>
  <c r="F79" i="6"/>
  <c r="F78" i="6"/>
  <c r="F77" i="6"/>
  <c r="F76" i="6"/>
  <c r="F75" i="6"/>
  <c r="F74" i="6"/>
  <c r="F73" i="6"/>
  <c r="F71" i="6"/>
  <c r="F70" i="6"/>
  <c r="F69" i="6"/>
  <c r="F68" i="6"/>
  <c r="F67" i="6"/>
  <c r="F66" i="6"/>
  <c r="F65" i="6"/>
  <c r="I110" i="5"/>
  <c r="I109" i="5"/>
  <c r="H110" i="5"/>
  <c r="H109" i="5"/>
  <c r="G110" i="5"/>
  <c r="G109" i="5"/>
  <c r="I108" i="5"/>
  <c r="H108" i="5"/>
  <c r="G108" i="5"/>
  <c r="I107" i="5"/>
  <c r="H107" i="5"/>
  <c r="G107" i="5"/>
  <c r="I106" i="5"/>
  <c r="H106" i="5"/>
  <c r="G106" i="5"/>
  <c r="I105" i="5"/>
  <c r="H105" i="5"/>
  <c r="G105" i="5"/>
  <c r="I104" i="5"/>
  <c r="H104" i="5"/>
  <c r="G104" i="5"/>
  <c r="I103" i="5"/>
  <c r="H103" i="5"/>
  <c r="G103" i="5"/>
  <c r="I102" i="5"/>
  <c r="H102" i="5"/>
  <c r="G102" i="5"/>
  <c r="I101" i="5"/>
  <c r="H101" i="5"/>
  <c r="G101" i="5"/>
  <c r="I100" i="5"/>
  <c r="H100" i="5"/>
  <c r="G100" i="5"/>
  <c r="I99" i="5"/>
  <c r="H99" i="5"/>
  <c r="G99" i="5"/>
  <c r="I98" i="5"/>
  <c r="H98" i="5"/>
  <c r="G98" i="5"/>
  <c r="I97" i="5"/>
  <c r="H97" i="5"/>
  <c r="G97" i="5"/>
  <c r="I111" i="5"/>
  <c r="H111" i="5"/>
  <c r="G111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I80" i="5"/>
  <c r="I79" i="5"/>
  <c r="I78" i="5"/>
  <c r="H80" i="5"/>
  <c r="H79" i="5"/>
  <c r="H78" i="5"/>
  <c r="G80" i="5"/>
  <c r="G79" i="5"/>
  <c r="G78" i="5"/>
  <c r="I81" i="5"/>
  <c r="H81" i="5"/>
  <c r="G81" i="5"/>
  <c r="I77" i="5"/>
  <c r="H77" i="5"/>
  <c r="G77" i="5"/>
  <c r="I76" i="5"/>
  <c r="H76" i="5"/>
  <c r="G76" i="5"/>
  <c r="I75" i="5"/>
  <c r="H75" i="5"/>
  <c r="G75" i="5"/>
  <c r="I74" i="5"/>
  <c r="H74" i="5"/>
  <c r="G74" i="5"/>
  <c r="I73" i="5"/>
  <c r="H73" i="5"/>
  <c r="G73" i="5"/>
  <c r="I72" i="5"/>
  <c r="H72" i="5"/>
  <c r="G72" i="5"/>
  <c r="I71" i="5"/>
  <c r="H71" i="5"/>
  <c r="G71" i="5"/>
  <c r="I70" i="5"/>
  <c r="H70" i="5"/>
  <c r="G70" i="5"/>
  <c r="I69" i="5"/>
  <c r="H69" i="5"/>
  <c r="G69" i="5"/>
  <c r="I68" i="5"/>
  <c r="H68" i="5"/>
  <c r="G68" i="5"/>
  <c r="I67" i="5"/>
  <c r="H67" i="5"/>
  <c r="G67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I66" i="5"/>
  <c r="H66" i="5"/>
  <c r="G66" i="5"/>
  <c r="F66" i="5"/>
  <c r="I68" i="4"/>
  <c r="H68" i="4"/>
  <c r="G68" i="4"/>
  <c r="F68" i="4"/>
  <c r="F64" i="4"/>
  <c r="F63" i="4"/>
  <c r="F62" i="4"/>
  <c r="F61" i="4"/>
  <c r="G64" i="4"/>
  <c r="G63" i="4"/>
  <c r="G62" i="4"/>
  <c r="G61" i="4"/>
  <c r="H63" i="4"/>
  <c r="H62" i="4"/>
  <c r="H61" i="4"/>
  <c r="H64" i="4"/>
  <c r="I64" i="4"/>
  <c r="I63" i="4"/>
  <c r="I62" i="4"/>
  <c r="I61" i="4"/>
  <c r="I60" i="4"/>
  <c r="H60" i="4"/>
  <c r="G60" i="4"/>
  <c r="F60" i="4"/>
  <c r="F58" i="4"/>
  <c r="G58" i="4"/>
  <c r="H58" i="4"/>
  <c r="I58" i="4"/>
  <c r="I57" i="4"/>
  <c r="H57" i="4"/>
  <c r="G57" i="4"/>
  <c r="F57" i="4"/>
  <c r="F65" i="4"/>
  <c r="G65" i="4"/>
  <c r="H65" i="4"/>
  <c r="I65" i="4"/>
  <c r="F66" i="4"/>
  <c r="G66" i="4"/>
  <c r="H66" i="4"/>
  <c r="I66" i="4"/>
  <c r="F67" i="4"/>
  <c r="G67" i="4"/>
  <c r="H67" i="4"/>
  <c r="I67" i="4"/>
  <c r="F69" i="4"/>
  <c r="G69" i="4"/>
  <c r="H69" i="4"/>
  <c r="I69" i="4"/>
  <c r="F70" i="4"/>
  <c r="G70" i="4"/>
  <c r="H70" i="4"/>
  <c r="I70" i="4"/>
  <c r="F71" i="4"/>
  <c r="G71" i="4"/>
  <c r="H71" i="4"/>
  <c r="I71" i="4"/>
  <c r="F72" i="4"/>
  <c r="G72" i="4"/>
  <c r="H72" i="4"/>
  <c r="I72" i="4"/>
  <c r="G73" i="4"/>
  <c r="H73" i="4"/>
  <c r="I73" i="4"/>
  <c r="F74" i="4"/>
  <c r="G74" i="4"/>
  <c r="H74" i="4"/>
  <c r="I74" i="4"/>
  <c r="F75" i="4"/>
  <c r="G75" i="4"/>
  <c r="H75" i="4"/>
  <c r="I75" i="4"/>
  <c r="F76" i="4"/>
  <c r="G76" i="4"/>
  <c r="H76" i="4"/>
  <c r="I76" i="4"/>
  <c r="F77" i="4"/>
  <c r="G77" i="4"/>
  <c r="H77" i="4"/>
  <c r="I77" i="4"/>
  <c r="F78" i="4"/>
  <c r="G78" i="4"/>
  <c r="H78" i="4"/>
  <c r="I78" i="4"/>
  <c r="B31" i="4"/>
  <c r="F7" i="18"/>
  <c r="G7" i="18"/>
  <c r="H7" i="18"/>
  <c r="I7" i="18"/>
  <c r="J7" i="18"/>
  <c r="K7" i="18"/>
  <c r="E7" i="18"/>
  <c r="D7" i="18"/>
  <c r="C7" i="18"/>
  <c r="B7" i="18"/>
  <c r="N10" i="40"/>
  <c r="O10" i="40"/>
  <c r="P10" i="40"/>
  <c r="M10" i="40" l="1"/>
  <c r="J20" i="40" l="1"/>
  <c r="I20" i="40"/>
  <c r="H20" i="40"/>
  <c r="G20" i="40"/>
  <c r="F20" i="40"/>
  <c r="E20" i="40"/>
  <c r="D20" i="40"/>
  <c r="C20" i="40"/>
  <c r="B20" i="40"/>
  <c r="K19" i="40"/>
  <c r="K18" i="40"/>
  <c r="K17" i="40"/>
  <c r="K16" i="40"/>
  <c r="K15" i="40"/>
  <c r="K14" i="40"/>
  <c r="K20" i="40" l="1"/>
  <c r="Q5" i="40"/>
  <c r="Q6" i="40"/>
  <c r="Q7" i="40"/>
  <c r="Q8" i="40"/>
  <c r="Q9" i="40"/>
  <c r="Q4" i="40"/>
  <c r="Q10" i="40" s="1"/>
  <c r="B10" i="40" l="1"/>
  <c r="C10" i="40"/>
  <c r="D10" i="40"/>
  <c r="E10" i="40"/>
  <c r="F10" i="40"/>
  <c r="G10" i="40"/>
  <c r="H10" i="40"/>
  <c r="I10" i="40"/>
  <c r="J10" i="40"/>
  <c r="K10" i="40"/>
  <c r="L10" i="40"/>
  <c r="D20" i="39" l="1"/>
  <c r="C20" i="39"/>
  <c r="B20" i="39"/>
  <c r="C10" i="39"/>
  <c r="B10" i="39"/>
  <c r="F18" i="3" l="1"/>
  <c r="F17" i="3"/>
  <c r="F16" i="3"/>
  <c r="F15" i="3"/>
  <c r="F14" i="3"/>
  <c r="F9" i="3"/>
  <c r="F19" i="3" l="1"/>
  <c r="B21" i="19"/>
  <c r="B6" i="13" l="1"/>
  <c r="H6" i="13"/>
  <c r="B7" i="13"/>
  <c r="H7" i="13"/>
  <c r="B8" i="13"/>
  <c r="H8" i="13"/>
  <c r="B9" i="13"/>
  <c r="H9" i="13"/>
  <c r="B10" i="13"/>
  <c r="H10" i="13"/>
  <c r="B11" i="13"/>
  <c r="H11" i="13"/>
  <c r="B12" i="13"/>
  <c r="H12" i="13"/>
  <c r="B13" i="13"/>
  <c r="H13" i="13"/>
  <c r="B14" i="13"/>
  <c r="H14" i="13"/>
  <c r="H5" i="13"/>
  <c r="B5" i="13"/>
  <c r="H4" i="13"/>
  <c r="B4" i="13"/>
  <c r="D15" i="13" l="1"/>
  <c r="D19" i="13" s="1"/>
  <c r="E15" i="13"/>
  <c r="E19" i="13" s="1"/>
  <c r="F15" i="13"/>
  <c r="F19" i="13" s="1"/>
  <c r="G15" i="13"/>
  <c r="I15" i="13"/>
  <c r="J15" i="13"/>
  <c r="K15" i="13"/>
  <c r="L15" i="13"/>
  <c r="M15" i="13"/>
  <c r="G19" i="13" l="1"/>
  <c r="L19" i="13"/>
  <c r="J19" i="13"/>
  <c r="M19" i="13"/>
  <c r="K19" i="13"/>
  <c r="H15" i="13"/>
  <c r="I19" i="13"/>
  <c r="C34" i="2"/>
  <c r="J34" i="2"/>
  <c r="J33" i="2"/>
  <c r="G28" i="2"/>
  <c r="H28" i="2"/>
  <c r="I28" i="2"/>
  <c r="J28" i="2"/>
  <c r="G23" i="2"/>
  <c r="H23" i="2"/>
  <c r="I23" i="2"/>
  <c r="J23" i="2"/>
  <c r="J18" i="2"/>
  <c r="G18" i="2"/>
  <c r="H18" i="2"/>
  <c r="I18" i="2"/>
  <c r="G13" i="2"/>
  <c r="H13" i="2"/>
  <c r="I13" i="2"/>
  <c r="J13" i="2"/>
  <c r="G33" i="2"/>
  <c r="H33" i="2"/>
  <c r="I33" i="2"/>
  <c r="G34" i="2"/>
  <c r="H34" i="2"/>
  <c r="I34" i="2"/>
  <c r="G35" i="2"/>
  <c r="H35" i="2"/>
  <c r="I35" i="2"/>
  <c r="J35" i="2"/>
  <c r="G36" i="2"/>
  <c r="H36" i="2"/>
  <c r="I36" i="2"/>
  <c r="J36" i="2"/>
  <c r="G37" i="2"/>
  <c r="H37" i="2"/>
  <c r="I37" i="2"/>
  <c r="J37" i="2"/>
  <c r="F28" i="2"/>
  <c r="F37" i="2"/>
  <c r="K5" i="2"/>
  <c r="L5" i="2"/>
  <c r="K6" i="2"/>
  <c r="L6" i="2"/>
  <c r="K7" i="2"/>
  <c r="L7" i="2"/>
  <c r="K9" i="2"/>
  <c r="L9" i="2"/>
  <c r="K10" i="2"/>
  <c r="L10" i="2"/>
  <c r="K11" i="2"/>
  <c r="L11" i="2"/>
  <c r="K12" i="2"/>
  <c r="L12" i="2"/>
  <c r="K14" i="2"/>
  <c r="L14" i="2"/>
  <c r="K15" i="2"/>
  <c r="L15" i="2"/>
  <c r="K16" i="2"/>
  <c r="L16" i="2"/>
  <c r="K17" i="2"/>
  <c r="L17" i="2"/>
  <c r="K19" i="2"/>
  <c r="L19" i="2"/>
  <c r="K20" i="2"/>
  <c r="L20" i="2"/>
  <c r="K21" i="2"/>
  <c r="L21" i="2"/>
  <c r="K22" i="2"/>
  <c r="L22" i="2"/>
  <c r="K24" i="2"/>
  <c r="L24" i="2"/>
  <c r="K25" i="2"/>
  <c r="L25" i="2"/>
  <c r="K26" i="2"/>
  <c r="L26" i="2"/>
  <c r="K27" i="2"/>
  <c r="L27" i="2"/>
  <c r="K29" i="2"/>
  <c r="L29" i="2"/>
  <c r="K30" i="2"/>
  <c r="L30" i="2"/>
  <c r="K31" i="2"/>
  <c r="L31" i="2"/>
  <c r="K32" i="2"/>
  <c r="L32" i="2"/>
  <c r="G8" i="2"/>
  <c r="H8" i="2"/>
  <c r="I8" i="2"/>
  <c r="J8" i="2"/>
  <c r="J38" i="2" s="1"/>
  <c r="L4" i="2"/>
  <c r="K4" i="2"/>
  <c r="I38" i="2" l="1"/>
  <c r="H38" i="2"/>
  <c r="G38" i="2"/>
  <c r="J16" i="13"/>
  <c r="L16" i="13"/>
  <c r="K16" i="13"/>
  <c r="M16" i="13"/>
  <c r="I16" i="13"/>
  <c r="H19" i="13"/>
  <c r="G22" i="16"/>
  <c r="G11" i="16"/>
  <c r="B22" i="16"/>
  <c r="B11" i="16"/>
  <c r="B24" i="16" l="1"/>
  <c r="B25" i="16" s="1"/>
  <c r="G24" i="16"/>
  <c r="G25" i="16" s="1"/>
  <c r="I6" i="19"/>
  <c r="H6" i="19"/>
  <c r="G6" i="19"/>
  <c r="F6" i="19"/>
  <c r="B8" i="7"/>
  <c r="B15" i="7"/>
  <c r="G21" i="7"/>
  <c r="F21" i="7"/>
  <c r="E21" i="7"/>
  <c r="D21" i="7"/>
  <c r="C21" i="7"/>
  <c r="B21" i="7"/>
  <c r="G20" i="7"/>
  <c r="F20" i="7"/>
  <c r="E20" i="7"/>
  <c r="D20" i="7"/>
  <c r="C20" i="7"/>
  <c r="B20" i="7"/>
  <c r="G19" i="7"/>
  <c r="F19" i="7"/>
  <c r="E19" i="7"/>
  <c r="D19" i="7"/>
  <c r="C19" i="7"/>
  <c r="B19" i="7"/>
  <c r="B18" i="7"/>
  <c r="B22" i="7" s="1"/>
  <c r="C18" i="7"/>
  <c r="D18" i="7"/>
  <c r="E18" i="7"/>
  <c r="F18" i="7"/>
  <c r="G18" i="7"/>
  <c r="G15" i="7"/>
  <c r="G8" i="7"/>
  <c r="D8" i="7"/>
  <c r="G22" i="7" l="1"/>
  <c r="D11" i="16"/>
  <c r="C11" i="16"/>
  <c r="D22" i="16"/>
  <c r="E22" i="16"/>
  <c r="F22" i="16"/>
  <c r="H22" i="16"/>
  <c r="I22" i="16"/>
  <c r="J22" i="16"/>
  <c r="K22" i="16"/>
  <c r="C22" i="16"/>
  <c r="C35" i="2" l="1"/>
  <c r="D35" i="2"/>
  <c r="E35" i="2"/>
  <c r="F35" i="2"/>
  <c r="C36" i="2"/>
  <c r="D36" i="2"/>
  <c r="E36" i="2"/>
  <c r="F36" i="2"/>
  <c r="C37" i="2"/>
  <c r="D37" i="2"/>
  <c r="L37" i="2" s="1"/>
  <c r="E37" i="2"/>
  <c r="D34" i="2"/>
  <c r="E34" i="2"/>
  <c r="K34" i="2" s="1"/>
  <c r="F34" i="2"/>
  <c r="F33" i="2"/>
  <c r="E33" i="2"/>
  <c r="D33" i="2"/>
  <c r="C33" i="2"/>
  <c r="E28" i="2"/>
  <c r="D28" i="2"/>
  <c r="L28" i="2" s="1"/>
  <c r="C28" i="2"/>
  <c r="K28" i="2" s="1"/>
  <c r="F23" i="2"/>
  <c r="E23" i="2"/>
  <c r="D23" i="2"/>
  <c r="L23" i="2" s="1"/>
  <c r="C23" i="2"/>
  <c r="F18" i="2"/>
  <c r="E18" i="2"/>
  <c r="D18" i="2"/>
  <c r="C18" i="2"/>
  <c r="K18" i="2" s="1"/>
  <c r="F13" i="2"/>
  <c r="E13" i="2"/>
  <c r="D13" i="2"/>
  <c r="C13" i="2"/>
  <c r="D8" i="2"/>
  <c r="E8" i="2"/>
  <c r="F8" i="2"/>
  <c r="C8" i="2"/>
  <c r="C12" i="19"/>
  <c r="B12" i="19"/>
  <c r="B6" i="19"/>
  <c r="E6" i="19" s="1"/>
  <c r="D24" i="16"/>
  <c r="E11" i="16"/>
  <c r="E24" i="16" s="1"/>
  <c r="E25" i="16" s="1"/>
  <c r="F11" i="16"/>
  <c r="F24" i="16" s="1"/>
  <c r="F25" i="16" s="1"/>
  <c r="H11" i="16"/>
  <c r="H24" i="16" s="1"/>
  <c r="H25" i="16" s="1"/>
  <c r="I11" i="16"/>
  <c r="I24" i="16" s="1"/>
  <c r="I25" i="16" s="1"/>
  <c r="J11" i="16"/>
  <c r="J24" i="16" s="1"/>
  <c r="J25" i="16" s="1"/>
  <c r="K11" i="16"/>
  <c r="K24" i="16" s="1"/>
  <c r="K25" i="16" s="1"/>
  <c r="C24" i="16"/>
  <c r="C25" i="16" s="1"/>
  <c r="C15" i="13"/>
  <c r="F110" i="6"/>
  <c r="G110" i="6"/>
  <c r="H110" i="6"/>
  <c r="I110" i="6"/>
  <c r="F111" i="6"/>
  <c r="G111" i="6"/>
  <c r="H111" i="6"/>
  <c r="I111" i="6"/>
  <c r="F112" i="6"/>
  <c r="G112" i="6"/>
  <c r="H112" i="6"/>
  <c r="I112" i="6"/>
  <c r="F113" i="6"/>
  <c r="G113" i="6"/>
  <c r="H113" i="6"/>
  <c r="I113" i="6"/>
  <c r="F114" i="6"/>
  <c r="G114" i="6"/>
  <c r="H114" i="6"/>
  <c r="I114" i="6"/>
  <c r="F115" i="6"/>
  <c r="G115" i="6"/>
  <c r="H115" i="6"/>
  <c r="I115" i="6"/>
  <c r="F116" i="6"/>
  <c r="G116" i="6"/>
  <c r="H116" i="6"/>
  <c r="I116" i="6"/>
  <c r="F117" i="6"/>
  <c r="G117" i="6"/>
  <c r="H117" i="6"/>
  <c r="I117" i="6"/>
  <c r="F118" i="6"/>
  <c r="G118" i="6"/>
  <c r="H118" i="6"/>
  <c r="I118" i="6"/>
  <c r="F119" i="6"/>
  <c r="G119" i="6"/>
  <c r="H119" i="6"/>
  <c r="I119" i="6"/>
  <c r="F120" i="6"/>
  <c r="G120" i="6"/>
  <c r="H120" i="6"/>
  <c r="I120" i="6"/>
  <c r="F121" i="6"/>
  <c r="G121" i="6"/>
  <c r="H121" i="6"/>
  <c r="I121" i="6"/>
  <c r="F122" i="6"/>
  <c r="G122" i="6"/>
  <c r="H122" i="6"/>
  <c r="I122" i="6"/>
  <c r="F123" i="6"/>
  <c r="G123" i="6"/>
  <c r="H123" i="6"/>
  <c r="I123" i="6"/>
  <c r="F106" i="6"/>
  <c r="G106" i="6"/>
  <c r="H106" i="6"/>
  <c r="I106" i="6"/>
  <c r="F107" i="6"/>
  <c r="G107" i="6"/>
  <c r="H107" i="6"/>
  <c r="I107" i="6"/>
  <c r="F108" i="6"/>
  <c r="G108" i="6"/>
  <c r="H108" i="6"/>
  <c r="I108" i="6"/>
  <c r="F109" i="6"/>
  <c r="G109" i="6"/>
  <c r="H109" i="6"/>
  <c r="I109" i="6"/>
  <c r="F91" i="6"/>
  <c r="F80" i="6"/>
  <c r="G80" i="6"/>
  <c r="H80" i="6"/>
  <c r="I80" i="6"/>
  <c r="F81" i="6"/>
  <c r="G81" i="6"/>
  <c r="H81" i="6"/>
  <c r="I81" i="6"/>
  <c r="F82" i="6"/>
  <c r="G82" i="6"/>
  <c r="H82" i="6"/>
  <c r="I82" i="6"/>
  <c r="F83" i="6"/>
  <c r="G83" i="6"/>
  <c r="H83" i="6"/>
  <c r="I83" i="6"/>
  <c r="F84" i="6"/>
  <c r="G84" i="6"/>
  <c r="H84" i="6"/>
  <c r="I84" i="6"/>
  <c r="F85" i="6"/>
  <c r="G85" i="6"/>
  <c r="H85" i="6"/>
  <c r="I85" i="6"/>
  <c r="F86" i="6"/>
  <c r="G86" i="6"/>
  <c r="H86" i="6"/>
  <c r="I86" i="6"/>
  <c r="F87" i="6"/>
  <c r="G87" i="6"/>
  <c r="H87" i="6"/>
  <c r="I87" i="6"/>
  <c r="F88" i="6"/>
  <c r="G88" i="6"/>
  <c r="H88" i="6"/>
  <c r="I88" i="6"/>
  <c r="F89" i="6"/>
  <c r="G89" i="6"/>
  <c r="H89" i="6"/>
  <c r="I89" i="6"/>
  <c r="F90" i="6"/>
  <c r="G90" i="6"/>
  <c r="H90" i="6"/>
  <c r="I90" i="6"/>
  <c r="G91" i="6"/>
  <c r="H91" i="6"/>
  <c r="I91" i="6"/>
  <c r="B124" i="6"/>
  <c r="C124" i="6"/>
  <c r="D124" i="6"/>
  <c r="E124" i="6"/>
  <c r="C92" i="6"/>
  <c r="D92" i="6"/>
  <c r="E92" i="6"/>
  <c r="B92" i="6"/>
  <c r="C31" i="6"/>
  <c r="D31" i="6"/>
  <c r="E31" i="6"/>
  <c r="H31" i="6" s="1"/>
  <c r="F31" i="6"/>
  <c r="B31" i="6"/>
  <c r="C21" i="6"/>
  <c r="D21" i="6"/>
  <c r="E21" i="6"/>
  <c r="F21" i="6"/>
  <c r="I21" i="6" s="1"/>
  <c r="B21" i="6"/>
  <c r="G26" i="6"/>
  <c r="H26" i="6"/>
  <c r="I26" i="6"/>
  <c r="J26" i="6"/>
  <c r="G27" i="6"/>
  <c r="H27" i="6"/>
  <c r="I27" i="6"/>
  <c r="J27" i="6"/>
  <c r="G28" i="6"/>
  <c r="H28" i="6"/>
  <c r="I28" i="6"/>
  <c r="J28" i="6"/>
  <c r="G29" i="6"/>
  <c r="H29" i="6"/>
  <c r="I29" i="6"/>
  <c r="J29" i="6"/>
  <c r="G30" i="6"/>
  <c r="H30" i="6"/>
  <c r="I30" i="6"/>
  <c r="J30" i="6"/>
  <c r="G5" i="6"/>
  <c r="H5" i="6"/>
  <c r="I5" i="6"/>
  <c r="J5" i="6"/>
  <c r="G6" i="6"/>
  <c r="H6" i="6"/>
  <c r="I6" i="6"/>
  <c r="J6" i="6"/>
  <c r="G7" i="6"/>
  <c r="H7" i="6"/>
  <c r="I7" i="6"/>
  <c r="J7" i="6"/>
  <c r="G8" i="6"/>
  <c r="H8" i="6"/>
  <c r="I8" i="6"/>
  <c r="J8" i="6"/>
  <c r="G9" i="6"/>
  <c r="H9" i="6"/>
  <c r="I9" i="6"/>
  <c r="J9" i="6"/>
  <c r="G10" i="6"/>
  <c r="H10" i="6"/>
  <c r="I10" i="6"/>
  <c r="J10" i="6"/>
  <c r="G11" i="6"/>
  <c r="H11" i="6"/>
  <c r="I11" i="6"/>
  <c r="J11" i="6"/>
  <c r="G12" i="6"/>
  <c r="H12" i="6"/>
  <c r="I12" i="6"/>
  <c r="J12" i="6"/>
  <c r="G13" i="6"/>
  <c r="H13" i="6"/>
  <c r="I13" i="6"/>
  <c r="J13" i="6"/>
  <c r="G14" i="6"/>
  <c r="H14" i="6"/>
  <c r="I14" i="6"/>
  <c r="J14" i="6"/>
  <c r="G15" i="6"/>
  <c r="H15" i="6"/>
  <c r="I15" i="6"/>
  <c r="J15" i="6"/>
  <c r="G16" i="6"/>
  <c r="H16" i="6"/>
  <c r="I16" i="6"/>
  <c r="J16" i="6"/>
  <c r="G17" i="6"/>
  <c r="H17" i="6"/>
  <c r="I17" i="6"/>
  <c r="J17" i="6"/>
  <c r="G18" i="6"/>
  <c r="H18" i="6"/>
  <c r="I18" i="6"/>
  <c r="J18" i="6"/>
  <c r="G19" i="6"/>
  <c r="H19" i="6"/>
  <c r="I19" i="6"/>
  <c r="J19" i="6"/>
  <c r="G20" i="6"/>
  <c r="H20" i="6"/>
  <c r="I20" i="6"/>
  <c r="J20" i="6"/>
  <c r="J25" i="6"/>
  <c r="I25" i="6"/>
  <c r="H25" i="6"/>
  <c r="G25" i="6"/>
  <c r="J4" i="6"/>
  <c r="I4" i="6"/>
  <c r="H4" i="6"/>
  <c r="G4" i="6"/>
  <c r="F112" i="5"/>
  <c r="G112" i="5"/>
  <c r="H112" i="5"/>
  <c r="I112" i="5"/>
  <c r="F113" i="5"/>
  <c r="G113" i="5"/>
  <c r="H113" i="5"/>
  <c r="I113" i="5"/>
  <c r="F114" i="5"/>
  <c r="G114" i="5"/>
  <c r="H114" i="5"/>
  <c r="I114" i="5"/>
  <c r="F115" i="5"/>
  <c r="G115" i="5"/>
  <c r="H115" i="5"/>
  <c r="I115" i="5"/>
  <c r="F116" i="5"/>
  <c r="G116" i="5"/>
  <c r="H116" i="5"/>
  <c r="I116" i="5"/>
  <c r="F117" i="5"/>
  <c r="G117" i="5"/>
  <c r="H117" i="5"/>
  <c r="I117" i="5"/>
  <c r="F118" i="5"/>
  <c r="G118" i="5"/>
  <c r="H118" i="5"/>
  <c r="I118" i="5"/>
  <c r="F119" i="5"/>
  <c r="G119" i="5"/>
  <c r="H119" i="5"/>
  <c r="I119" i="5"/>
  <c r="F120" i="5"/>
  <c r="G120" i="5"/>
  <c r="H120" i="5"/>
  <c r="I120" i="5"/>
  <c r="F121" i="5"/>
  <c r="G121" i="5"/>
  <c r="H121" i="5"/>
  <c r="I121" i="5"/>
  <c r="F122" i="5"/>
  <c r="G122" i="5"/>
  <c r="H122" i="5"/>
  <c r="I122" i="5"/>
  <c r="F123" i="5"/>
  <c r="G123" i="5"/>
  <c r="H123" i="5"/>
  <c r="I123" i="5"/>
  <c r="F82" i="5"/>
  <c r="G82" i="5"/>
  <c r="H82" i="5"/>
  <c r="I82" i="5"/>
  <c r="F83" i="5"/>
  <c r="G83" i="5"/>
  <c r="H83" i="5"/>
  <c r="I83" i="5"/>
  <c r="F84" i="5"/>
  <c r="G84" i="5"/>
  <c r="H84" i="5"/>
  <c r="I84" i="5"/>
  <c r="F85" i="5"/>
  <c r="G85" i="5"/>
  <c r="H85" i="5"/>
  <c r="I85" i="5"/>
  <c r="F86" i="5"/>
  <c r="G86" i="5"/>
  <c r="H86" i="5"/>
  <c r="I86" i="5"/>
  <c r="F87" i="5"/>
  <c r="G87" i="5"/>
  <c r="H87" i="5"/>
  <c r="I87" i="5"/>
  <c r="F88" i="5"/>
  <c r="G88" i="5"/>
  <c r="H88" i="5"/>
  <c r="I88" i="5"/>
  <c r="F89" i="5"/>
  <c r="G89" i="5"/>
  <c r="H89" i="5"/>
  <c r="I89" i="5"/>
  <c r="F90" i="5"/>
  <c r="G90" i="5"/>
  <c r="H90" i="5"/>
  <c r="I90" i="5"/>
  <c r="F91" i="5"/>
  <c r="G91" i="5"/>
  <c r="H91" i="5"/>
  <c r="I91" i="5"/>
  <c r="F92" i="5"/>
  <c r="G92" i="5"/>
  <c r="H92" i="5"/>
  <c r="I92" i="5"/>
  <c r="C124" i="5"/>
  <c r="D124" i="5"/>
  <c r="E124" i="5"/>
  <c r="C93" i="5"/>
  <c r="D93" i="5"/>
  <c r="E93" i="5"/>
  <c r="C62" i="5"/>
  <c r="D62" i="5"/>
  <c r="E62" i="5"/>
  <c r="F62" i="5"/>
  <c r="B124" i="5"/>
  <c r="B93" i="5"/>
  <c r="B62" i="5"/>
  <c r="G61" i="5"/>
  <c r="H61" i="5"/>
  <c r="I61" i="5"/>
  <c r="J61" i="5"/>
  <c r="G47" i="5"/>
  <c r="H47" i="5"/>
  <c r="I47" i="5"/>
  <c r="J47" i="5"/>
  <c r="G48" i="5"/>
  <c r="H48" i="5"/>
  <c r="I48" i="5"/>
  <c r="J48" i="5"/>
  <c r="G49" i="5"/>
  <c r="H49" i="5"/>
  <c r="I49" i="5"/>
  <c r="J49" i="5"/>
  <c r="G50" i="5"/>
  <c r="H50" i="5"/>
  <c r="I50" i="5"/>
  <c r="J50" i="5"/>
  <c r="G51" i="5"/>
  <c r="H51" i="5"/>
  <c r="I51" i="5"/>
  <c r="J51" i="5"/>
  <c r="G52" i="5"/>
  <c r="H52" i="5"/>
  <c r="I52" i="5"/>
  <c r="J52" i="5"/>
  <c r="G53" i="5"/>
  <c r="H53" i="5"/>
  <c r="I53" i="5"/>
  <c r="J53" i="5"/>
  <c r="G54" i="5"/>
  <c r="H54" i="5"/>
  <c r="I54" i="5"/>
  <c r="J54" i="5"/>
  <c r="G55" i="5"/>
  <c r="H55" i="5"/>
  <c r="I55" i="5"/>
  <c r="J55" i="5"/>
  <c r="G56" i="5"/>
  <c r="H56" i="5"/>
  <c r="I56" i="5"/>
  <c r="J56" i="5"/>
  <c r="G57" i="5"/>
  <c r="H57" i="5"/>
  <c r="I57" i="5"/>
  <c r="J57" i="5"/>
  <c r="G58" i="5"/>
  <c r="H58" i="5"/>
  <c r="I58" i="5"/>
  <c r="J58" i="5"/>
  <c r="G59" i="5"/>
  <c r="H59" i="5"/>
  <c r="I59" i="5"/>
  <c r="J59" i="5"/>
  <c r="G60" i="5"/>
  <c r="H60" i="5"/>
  <c r="I60" i="5"/>
  <c r="J60" i="5"/>
  <c r="G36" i="5"/>
  <c r="H36" i="5"/>
  <c r="I36" i="5"/>
  <c r="J36" i="5"/>
  <c r="G37" i="5"/>
  <c r="H37" i="5"/>
  <c r="I37" i="5"/>
  <c r="J37" i="5"/>
  <c r="G38" i="5"/>
  <c r="H38" i="5"/>
  <c r="I38" i="5"/>
  <c r="J38" i="5"/>
  <c r="G39" i="5"/>
  <c r="H39" i="5"/>
  <c r="I39" i="5"/>
  <c r="J39" i="5"/>
  <c r="G40" i="5"/>
  <c r="H40" i="5"/>
  <c r="I40" i="5"/>
  <c r="J40" i="5"/>
  <c r="G41" i="5"/>
  <c r="H41" i="5"/>
  <c r="I41" i="5"/>
  <c r="J41" i="5"/>
  <c r="G42" i="5"/>
  <c r="H42" i="5"/>
  <c r="I42" i="5"/>
  <c r="J42" i="5"/>
  <c r="G43" i="5"/>
  <c r="H43" i="5"/>
  <c r="I43" i="5"/>
  <c r="J43" i="5"/>
  <c r="G44" i="5"/>
  <c r="H44" i="5"/>
  <c r="I44" i="5"/>
  <c r="J44" i="5"/>
  <c r="G45" i="5"/>
  <c r="H45" i="5"/>
  <c r="I45" i="5"/>
  <c r="J45" i="5"/>
  <c r="G46" i="5"/>
  <c r="H46" i="5"/>
  <c r="I46" i="5"/>
  <c r="J46" i="5"/>
  <c r="J35" i="5"/>
  <c r="I35" i="5"/>
  <c r="H35" i="5"/>
  <c r="G35" i="5"/>
  <c r="C31" i="5"/>
  <c r="D31" i="5"/>
  <c r="E31" i="5"/>
  <c r="F31" i="5"/>
  <c r="B31" i="5"/>
  <c r="G31" i="5" s="1"/>
  <c r="G28" i="5"/>
  <c r="H28" i="5"/>
  <c r="I28" i="5"/>
  <c r="J28" i="5"/>
  <c r="G29" i="5"/>
  <c r="H29" i="5"/>
  <c r="I29" i="5"/>
  <c r="J29" i="5"/>
  <c r="G30" i="5"/>
  <c r="H30" i="5"/>
  <c r="I30" i="5"/>
  <c r="J30" i="5"/>
  <c r="G5" i="5"/>
  <c r="H5" i="5"/>
  <c r="I5" i="5"/>
  <c r="J5" i="5"/>
  <c r="G6" i="5"/>
  <c r="H6" i="5"/>
  <c r="I6" i="5"/>
  <c r="J6" i="5"/>
  <c r="G7" i="5"/>
  <c r="H7" i="5"/>
  <c r="I7" i="5"/>
  <c r="J7" i="5"/>
  <c r="G8" i="5"/>
  <c r="H8" i="5"/>
  <c r="I8" i="5"/>
  <c r="J8" i="5"/>
  <c r="G9" i="5"/>
  <c r="H9" i="5"/>
  <c r="I9" i="5"/>
  <c r="J9" i="5"/>
  <c r="G10" i="5"/>
  <c r="H10" i="5"/>
  <c r="I10" i="5"/>
  <c r="J10" i="5"/>
  <c r="G11" i="5"/>
  <c r="H11" i="5"/>
  <c r="I11" i="5"/>
  <c r="J11" i="5"/>
  <c r="G12" i="5"/>
  <c r="H12" i="5"/>
  <c r="I12" i="5"/>
  <c r="J12" i="5"/>
  <c r="G13" i="5"/>
  <c r="H13" i="5"/>
  <c r="I13" i="5"/>
  <c r="J13" i="5"/>
  <c r="G14" i="5"/>
  <c r="H14" i="5"/>
  <c r="I14" i="5"/>
  <c r="J14" i="5"/>
  <c r="G15" i="5"/>
  <c r="H15" i="5"/>
  <c r="I15" i="5"/>
  <c r="J15" i="5"/>
  <c r="G16" i="5"/>
  <c r="H16" i="5"/>
  <c r="I16" i="5"/>
  <c r="J16" i="5"/>
  <c r="G17" i="5"/>
  <c r="H17" i="5"/>
  <c r="I17" i="5"/>
  <c r="J17" i="5"/>
  <c r="G18" i="5"/>
  <c r="H18" i="5"/>
  <c r="I18" i="5"/>
  <c r="J18" i="5"/>
  <c r="G19" i="5"/>
  <c r="H19" i="5"/>
  <c r="I19" i="5"/>
  <c r="J19" i="5"/>
  <c r="G20" i="5"/>
  <c r="H20" i="5"/>
  <c r="I20" i="5"/>
  <c r="J20" i="5"/>
  <c r="G21" i="5"/>
  <c r="H21" i="5"/>
  <c r="I21" i="5"/>
  <c r="J21" i="5"/>
  <c r="G22" i="5"/>
  <c r="H22" i="5"/>
  <c r="I22" i="5"/>
  <c r="J22" i="5"/>
  <c r="G23" i="5"/>
  <c r="H23" i="5"/>
  <c r="I23" i="5"/>
  <c r="J23" i="5"/>
  <c r="G24" i="5"/>
  <c r="H24" i="5"/>
  <c r="I24" i="5"/>
  <c r="J24" i="5"/>
  <c r="G25" i="5"/>
  <c r="H25" i="5"/>
  <c r="I25" i="5"/>
  <c r="J25" i="5"/>
  <c r="G26" i="5"/>
  <c r="H26" i="5"/>
  <c r="I26" i="5"/>
  <c r="J26" i="5"/>
  <c r="G27" i="5"/>
  <c r="H27" i="5"/>
  <c r="I27" i="5"/>
  <c r="J27" i="5"/>
  <c r="J4" i="5"/>
  <c r="I4" i="5"/>
  <c r="H4" i="5"/>
  <c r="G4" i="5"/>
  <c r="F79" i="4"/>
  <c r="G79" i="4"/>
  <c r="H79" i="4"/>
  <c r="I79" i="4"/>
  <c r="F80" i="4"/>
  <c r="G80" i="4"/>
  <c r="H80" i="4"/>
  <c r="I80" i="4"/>
  <c r="F81" i="4"/>
  <c r="G81" i="4"/>
  <c r="H81" i="4"/>
  <c r="I81" i="4"/>
  <c r="F82" i="4"/>
  <c r="G82" i="4"/>
  <c r="H82" i="4"/>
  <c r="I82" i="4"/>
  <c r="F59" i="4"/>
  <c r="G59" i="4"/>
  <c r="H59" i="4"/>
  <c r="I59" i="4"/>
  <c r="C83" i="4"/>
  <c r="D83" i="4"/>
  <c r="E83" i="4"/>
  <c r="B83" i="4"/>
  <c r="C53" i="4"/>
  <c r="D53" i="4"/>
  <c r="E53" i="4"/>
  <c r="F53" i="4"/>
  <c r="B53" i="4"/>
  <c r="G42" i="4"/>
  <c r="H42" i="4"/>
  <c r="I42" i="4"/>
  <c r="J42" i="4"/>
  <c r="G43" i="4"/>
  <c r="H43" i="4"/>
  <c r="I43" i="4"/>
  <c r="J43" i="4"/>
  <c r="G44" i="4"/>
  <c r="H44" i="4"/>
  <c r="I44" i="4"/>
  <c r="J44" i="4"/>
  <c r="G45" i="4"/>
  <c r="H45" i="4"/>
  <c r="I45" i="4"/>
  <c r="J45" i="4"/>
  <c r="G46" i="4"/>
  <c r="H46" i="4"/>
  <c r="I46" i="4"/>
  <c r="J46" i="4"/>
  <c r="G47" i="4"/>
  <c r="H47" i="4"/>
  <c r="I47" i="4"/>
  <c r="J47" i="4"/>
  <c r="G48" i="4"/>
  <c r="H48" i="4"/>
  <c r="I48" i="4"/>
  <c r="J48" i="4"/>
  <c r="G49" i="4"/>
  <c r="H49" i="4"/>
  <c r="I49" i="4"/>
  <c r="J49" i="4"/>
  <c r="G50" i="4"/>
  <c r="H50" i="4"/>
  <c r="I50" i="4"/>
  <c r="J50" i="4"/>
  <c r="G51" i="4"/>
  <c r="H51" i="4"/>
  <c r="I51" i="4"/>
  <c r="J51" i="4"/>
  <c r="G52" i="4"/>
  <c r="H52" i="4"/>
  <c r="I52" i="4"/>
  <c r="J52" i="4"/>
  <c r="H53" i="4"/>
  <c r="I53" i="4"/>
  <c r="J53" i="4"/>
  <c r="G35" i="4"/>
  <c r="H35" i="4"/>
  <c r="I35" i="4"/>
  <c r="J35" i="4"/>
  <c r="G36" i="4"/>
  <c r="H36" i="4"/>
  <c r="I36" i="4"/>
  <c r="J36" i="4"/>
  <c r="G37" i="4"/>
  <c r="H37" i="4"/>
  <c r="I37" i="4"/>
  <c r="J37" i="4"/>
  <c r="G38" i="4"/>
  <c r="H38" i="4"/>
  <c r="I38" i="4"/>
  <c r="J38" i="4"/>
  <c r="G39" i="4"/>
  <c r="H39" i="4"/>
  <c r="I39" i="4"/>
  <c r="J39" i="4"/>
  <c r="G40" i="4"/>
  <c r="H40" i="4"/>
  <c r="I40" i="4"/>
  <c r="J40" i="4"/>
  <c r="G41" i="4"/>
  <c r="H41" i="4"/>
  <c r="I41" i="4"/>
  <c r="J41" i="4"/>
  <c r="C31" i="4"/>
  <c r="D31" i="4"/>
  <c r="E31" i="4"/>
  <c r="H31" i="4" s="1"/>
  <c r="F31" i="4"/>
  <c r="H28" i="4"/>
  <c r="I28" i="4"/>
  <c r="J28" i="4"/>
  <c r="H29" i="4"/>
  <c r="I29" i="4"/>
  <c r="J29" i="4"/>
  <c r="H30" i="4"/>
  <c r="I30" i="4"/>
  <c r="J30" i="4"/>
  <c r="H5" i="4"/>
  <c r="I5" i="4"/>
  <c r="J5" i="4"/>
  <c r="H6" i="4"/>
  <c r="I6" i="4"/>
  <c r="J6" i="4"/>
  <c r="H7" i="4"/>
  <c r="I7" i="4"/>
  <c r="J7" i="4"/>
  <c r="H8" i="4"/>
  <c r="I8" i="4"/>
  <c r="J8" i="4"/>
  <c r="H9" i="4"/>
  <c r="I9" i="4"/>
  <c r="J9" i="4"/>
  <c r="H10" i="4"/>
  <c r="I10" i="4"/>
  <c r="J10" i="4"/>
  <c r="H11" i="4"/>
  <c r="I11" i="4"/>
  <c r="J11" i="4"/>
  <c r="H12" i="4"/>
  <c r="I12" i="4"/>
  <c r="J12" i="4"/>
  <c r="H13" i="4"/>
  <c r="I13" i="4"/>
  <c r="J13" i="4"/>
  <c r="H14" i="4"/>
  <c r="I14" i="4"/>
  <c r="J14" i="4"/>
  <c r="H15" i="4"/>
  <c r="I15" i="4"/>
  <c r="J15" i="4"/>
  <c r="H16" i="4"/>
  <c r="I16" i="4"/>
  <c r="J16" i="4"/>
  <c r="H17" i="4"/>
  <c r="I17" i="4"/>
  <c r="J17" i="4"/>
  <c r="H18" i="4"/>
  <c r="I18" i="4"/>
  <c r="J18" i="4"/>
  <c r="H19" i="4"/>
  <c r="I19" i="4"/>
  <c r="J19" i="4"/>
  <c r="H20" i="4"/>
  <c r="I20" i="4"/>
  <c r="J20" i="4"/>
  <c r="H21" i="4"/>
  <c r="I21" i="4"/>
  <c r="J21" i="4"/>
  <c r="H22" i="4"/>
  <c r="I22" i="4"/>
  <c r="J22" i="4"/>
  <c r="H23" i="4"/>
  <c r="I23" i="4"/>
  <c r="J23" i="4"/>
  <c r="H24" i="4"/>
  <c r="I24" i="4"/>
  <c r="J24" i="4"/>
  <c r="H25" i="4"/>
  <c r="I25" i="4"/>
  <c r="J25" i="4"/>
  <c r="H26" i="4"/>
  <c r="I26" i="4"/>
  <c r="J26" i="4"/>
  <c r="H27" i="4"/>
  <c r="I27" i="4"/>
  <c r="J27" i="4"/>
  <c r="J4" i="4"/>
  <c r="I4" i="4"/>
  <c r="H4" i="4"/>
  <c r="G4" i="4"/>
  <c r="C22" i="7"/>
  <c r="D22" i="7"/>
  <c r="E22" i="7"/>
  <c r="F22" i="7"/>
  <c r="C15" i="7"/>
  <c r="D15" i="7"/>
  <c r="E15" i="7"/>
  <c r="F15" i="7"/>
  <c r="C8" i="7"/>
  <c r="E8" i="7"/>
  <c r="F8" i="7"/>
  <c r="J21" i="6" l="1"/>
  <c r="H21" i="6"/>
  <c r="G31" i="6"/>
  <c r="G21" i="6"/>
  <c r="L13" i="2"/>
  <c r="I31" i="6"/>
  <c r="G62" i="5"/>
  <c r="G53" i="4"/>
  <c r="F38" i="2"/>
  <c r="L18" i="2"/>
  <c r="H62" i="5"/>
  <c r="E38" i="2"/>
  <c r="K33" i="2"/>
  <c r="K13" i="2"/>
  <c r="K23" i="2"/>
  <c r="L33" i="2"/>
  <c r="I31" i="5"/>
  <c r="C38" i="2"/>
  <c r="K8" i="2"/>
  <c r="D38" i="2"/>
  <c r="L8" i="2"/>
  <c r="L34" i="2"/>
  <c r="K37" i="2"/>
  <c r="L36" i="2"/>
  <c r="K36" i="2"/>
  <c r="L35" i="2"/>
  <c r="K35" i="2"/>
  <c r="B15" i="13"/>
  <c r="G16" i="13" s="1"/>
  <c r="C19" i="13"/>
  <c r="D6" i="19"/>
  <c r="C6" i="19"/>
  <c r="I62" i="5"/>
  <c r="I83" i="4"/>
  <c r="G83" i="4"/>
  <c r="I31" i="4"/>
  <c r="F83" i="4"/>
  <c r="H83" i="4"/>
  <c r="F124" i="5"/>
  <c r="H93" i="5"/>
  <c r="I124" i="5"/>
  <c r="G124" i="5"/>
  <c r="H31" i="5"/>
  <c r="F93" i="5"/>
  <c r="I93" i="5"/>
  <c r="G93" i="5"/>
  <c r="H124" i="5"/>
  <c r="F92" i="6"/>
  <c r="H92" i="6"/>
  <c r="I124" i="6"/>
  <c r="G124" i="6"/>
  <c r="I92" i="6"/>
  <c r="G92" i="6"/>
  <c r="H124" i="6"/>
  <c r="F124" i="6"/>
  <c r="J31" i="5"/>
  <c r="J31" i="6"/>
  <c r="J62" i="5"/>
  <c r="K18" i="3"/>
  <c r="J18" i="3"/>
  <c r="I18" i="3"/>
  <c r="H18" i="3"/>
  <c r="G18" i="3"/>
  <c r="E18" i="3"/>
  <c r="D18" i="3"/>
  <c r="C18" i="3"/>
  <c r="K17" i="3"/>
  <c r="J17" i="3"/>
  <c r="I17" i="3"/>
  <c r="H17" i="3"/>
  <c r="G17" i="3"/>
  <c r="E17" i="3"/>
  <c r="D17" i="3"/>
  <c r="C17" i="3"/>
  <c r="K16" i="3"/>
  <c r="J16" i="3"/>
  <c r="I16" i="3"/>
  <c r="H16" i="3"/>
  <c r="G16" i="3"/>
  <c r="E16" i="3"/>
  <c r="D16" i="3"/>
  <c r="C16" i="3"/>
  <c r="K15" i="3"/>
  <c r="J15" i="3"/>
  <c r="I15" i="3"/>
  <c r="I19" i="3" s="1"/>
  <c r="H15" i="3"/>
  <c r="H19" i="3" s="1"/>
  <c r="G15" i="3"/>
  <c r="E15" i="3"/>
  <c r="E19" i="3" s="1"/>
  <c r="D15" i="3"/>
  <c r="D19" i="3" s="1"/>
  <c r="C15" i="3"/>
  <c r="C19" i="3" s="1"/>
  <c r="K14" i="3"/>
  <c r="J14" i="3"/>
  <c r="I14" i="3"/>
  <c r="H14" i="3"/>
  <c r="G14" i="3"/>
  <c r="E14" i="3"/>
  <c r="D14" i="3"/>
  <c r="C14" i="3"/>
  <c r="K9" i="3"/>
  <c r="J9" i="3"/>
  <c r="I9" i="3"/>
  <c r="H9" i="3"/>
  <c r="G9" i="3"/>
  <c r="E9" i="3"/>
  <c r="D9" i="3"/>
  <c r="C9" i="3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19" i="3" l="1"/>
  <c r="K19" i="3"/>
  <c r="J19" i="3"/>
  <c r="H16" i="13"/>
  <c r="H20" i="13" s="1"/>
  <c r="L38" i="2"/>
  <c r="K38" i="2"/>
  <c r="C16" i="13"/>
  <c r="C20" i="13" s="1"/>
  <c r="I20" i="13"/>
  <c r="L20" i="13"/>
  <c r="J20" i="13"/>
  <c r="M20" i="13"/>
  <c r="K20" i="13"/>
  <c r="E16" i="13"/>
  <c r="E20" i="13" s="1"/>
  <c r="F16" i="13"/>
  <c r="F20" i="13" s="1"/>
  <c r="G20" i="13"/>
  <c r="D16" i="13"/>
  <c r="D20" i="13" s="1"/>
  <c r="B19" i="13"/>
  <c r="G31" i="4"/>
  <c r="J3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Jozef Jurkovič</author>
  </authors>
  <commentList>
    <comment ref="E6" authorId="0" shapeId="0" xr:uid="{00000000-0006-0000-0D00-000001000000}">
      <text>
        <r>
          <rPr>
            <b/>
            <sz val="8"/>
            <color indexed="81"/>
            <rFont val="Tahoma"/>
            <charset val="1"/>
          </rPr>
          <t>Výberové konania, v ktorých sa uzatvoríl pracovný pomer na dobu neurčitú (resp. do 70 rokov veku) sa pri výpočte priemeru nezohľadnia.</t>
        </r>
      </text>
    </comment>
  </commentList>
</comments>
</file>

<file path=xl/sharedStrings.xml><?xml version="1.0" encoding="utf-8"?>
<sst xmlns="http://schemas.openxmlformats.org/spreadsheetml/2006/main" count="4909" uniqueCount="1474">
  <si>
    <t>Tabuľková príloha
k výročnej správe o činnosti vysokej školy za rok 2022</t>
  </si>
  <si>
    <t>Univerzita Pavla Jozefa Šafárika v Košiciach</t>
  </si>
  <si>
    <t>Zoznam tabuliek</t>
  </si>
  <si>
    <t>Tabuľka č. 1:</t>
  </si>
  <si>
    <t>Počet študentov vysokej školy k 31. 10. 2022</t>
  </si>
  <si>
    <t>Tabuľka č. 1a:</t>
  </si>
  <si>
    <t>Vývoj počtu študentov (stav k 31. 10. daného roka)</t>
  </si>
  <si>
    <t>Tabuľka č. 2</t>
  </si>
  <si>
    <t>Počet študentov, ktorí riadne skončili štúdium v akademickom roku 2021/2022</t>
  </si>
  <si>
    <t>Tabuľka č.3a:</t>
  </si>
  <si>
    <t>Prijímacie konanie na študijné programy v prvom stupni a v spojenom prvom a druhom stupni v roku 2022</t>
  </si>
  <si>
    <t>Tabuľka č.3b:</t>
  </si>
  <si>
    <t>Prijímacie konanie na študijné programy v druhom stupni v roku 2022</t>
  </si>
  <si>
    <t>Tabuľka č.3c:</t>
  </si>
  <si>
    <t>Prijímacie konanie na študijné programy v treťom stupni v roku 2022</t>
  </si>
  <si>
    <t>Tabuľka č. 4:</t>
  </si>
  <si>
    <t>Počet študentov uhrádzajúcich školné (ak. rok 2021/2022)</t>
  </si>
  <si>
    <t>Tabuľka č. 5:</t>
  </si>
  <si>
    <t>Podiel riadne skončených štúdií na celkovom počte začatých štúdií v danom akademickom roku k 31. 12. 2022</t>
  </si>
  <si>
    <t>Tabuľka č. 6:</t>
  </si>
  <si>
    <t>Prehľad akademických mobilít - študenti v akademickom roku 2021/2022 a porovnanie s akademickým rokom 2020/2021</t>
  </si>
  <si>
    <t>Tabuľka č. 7:</t>
  </si>
  <si>
    <t>Zoznam predložených návrhov na vymenovanie za profesora v roku 2022</t>
  </si>
  <si>
    <t>Tabuľka č. 8:</t>
  </si>
  <si>
    <t>Zoznam vymenovaných docentov za rok 2022</t>
  </si>
  <si>
    <t>Tabuľka č. 9:</t>
  </si>
  <si>
    <t>Výberové konania na miesta vysokoškolských učiteľov uskutočnené v roku 2022</t>
  </si>
  <si>
    <t>Tabuľka č. 10:</t>
  </si>
  <si>
    <t>Kvalifikačná štruktúra vysokoškolských učiteľov</t>
  </si>
  <si>
    <t>Tabuľka č. 11:</t>
  </si>
  <si>
    <t>Prehľad akademických mobilít - zamestnanci v akademickom roku 2021/2022 a porovnanie s akademickým rokom 2020/2021</t>
  </si>
  <si>
    <t>Tabuľka č. 12:</t>
  </si>
  <si>
    <t>Informácie o záverečných prácach a rigoróznych prácach predložených na obhajobu v roku 2022</t>
  </si>
  <si>
    <t>Tabuľka č. 13:</t>
  </si>
  <si>
    <t>Publikačná činnosť vysokej školy za rok 2022 a porovnanie s rokom 2021</t>
  </si>
  <si>
    <t>Tabuľka č. 14:</t>
  </si>
  <si>
    <t>Umelecká činnosť vysokej školy za rok 2022 a porovnanie s rokom 2021</t>
  </si>
  <si>
    <t>Tabuľka č. 15:</t>
  </si>
  <si>
    <t xml:space="preserve">Zoznam akreditovaných študijných programov k 31. 12. 2022
</t>
  </si>
  <si>
    <t>Tabuľka č. 16:</t>
  </si>
  <si>
    <t>Zoznam študijných programov - odňatie priznaného práva, skončenie platnosti priznaného práva alebo zrušenie študijného programu v roku 2022</t>
  </si>
  <si>
    <t>Tabuľka č. 17:</t>
  </si>
  <si>
    <t>Zoznam udelených akreditácií  habilitačného konania a inauguračného konania  k 31. 12. 2022</t>
  </si>
  <si>
    <t>Tabuľka č. 18:</t>
  </si>
  <si>
    <t>Zoznam odňatých akreditácií habilitačného konania a inauguračného konania v roku 2022</t>
  </si>
  <si>
    <t>Tabuľka č. 19:</t>
  </si>
  <si>
    <t>Finančné prostriedky na výskumné projekty získané v roku 2022</t>
  </si>
  <si>
    <t>Tabuľka č. 20:</t>
  </si>
  <si>
    <t>Finančné prostriedky na ostatné (nevýskumné) projekty získané v roku 2022</t>
  </si>
  <si>
    <t>Tabuľka č. 21:</t>
  </si>
  <si>
    <t>Prehľad umeleckej činnosti vysokej školy za rok 2022</t>
  </si>
  <si>
    <t>Tabuľka č. 22:</t>
  </si>
  <si>
    <t>Prehľad odoberania vysokoškolských titulov, návrhov na odvolanie profesora, zneplatnenia štátnej alebo rigoróznej skúšky a vzdaní sa akademického titulu za rok 2022</t>
  </si>
  <si>
    <t>Tabuľka č. 1: Počet študentov vysokej školy k 31. 10. 2022</t>
  </si>
  <si>
    <t>Vysoká škola</t>
  </si>
  <si>
    <t>Stupeň                        štúdia</t>
  </si>
  <si>
    <t>Denná forma</t>
  </si>
  <si>
    <t>Externá forma</t>
  </si>
  <si>
    <t>Spolu</t>
  </si>
  <si>
    <t>občania SR</t>
  </si>
  <si>
    <t>z toho ženy</t>
  </si>
  <si>
    <t>cudzinci</t>
  </si>
  <si>
    <t>spolu</t>
  </si>
  <si>
    <t>LF</t>
  </si>
  <si>
    <t>1+2</t>
  </si>
  <si>
    <t>Lekárska fakulta</t>
  </si>
  <si>
    <t>PF</t>
  </si>
  <si>
    <t>Prírodovedecká faulta</t>
  </si>
  <si>
    <t>PrávF</t>
  </si>
  <si>
    <t>Právnická fakulta</t>
  </si>
  <si>
    <t>FVS</t>
  </si>
  <si>
    <t>Fakulta verejnej správy</t>
  </si>
  <si>
    <t>FF</t>
  </si>
  <si>
    <t>Filozofická fakulta</t>
  </si>
  <si>
    <t>UTVŠ</t>
  </si>
  <si>
    <t>Ústav telesnej výchovy a športu</t>
  </si>
  <si>
    <t>spolu podľa stupňov</t>
  </si>
  <si>
    <t xml:space="preserve">spolu vysoká škola </t>
  </si>
  <si>
    <t>1+2 - študijné programy podľa § 53 ods. 3 zákona</t>
  </si>
  <si>
    <t>Tabuľka č. 1a: Vývoj počtu študentov (stav k 31.10. 2022)</t>
  </si>
  <si>
    <t>Stupeň</t>
  </si>
  <si>
    <t>V dennej aj v externej forme spolu</t>
  </si>
  <si>
    <t>Rok</t>
  </si>
  <si>
    <t>Tabuľka č. 2: Počet študentov, ktorí riadne skončili štúdium v akademickom roku 2021/2022 (31. 12. 2022)</t>
  </si>
  <si>
    <t>Stupeň štúdia</t>
  </si>
  <si>
    <t xml:space="preserve">Prírodovedecká </t>
  </si>
  <si>
    <t>Právnická</t>
  </si>
  <si>
    <t>Filozofická</t>
  </si>
  <si>
    <t>Spolu podľa stupňov</t>
  </si>
  <si>
    <t xml:space="preserve">Spolu vysoká škola </t>
  </si>
  <si>
    <t>Tabuľka č. 3a: Prijímacie konanie na študijné programy v prvom stupni a v spojenom prvom a druhom stupni v roku 2022</t>
  </si>
  <si>
    <t>Študijný odbor</t>
  </si>
  <si>
    <t>Plánovaný počet</t>
  </si>
  <si>
    <t>Počet prihlášok</t>
  </si>
  <si>
    <t>Účasť</t>
  </si>
  <si>
    <t>Prijatie</t>
  </si>
  <si>
    <t>Zápis</t>
  </si>
  <si>
    <t>Prihlášky/ plán</t>
  </si>
  <si>
    <t>Prijatie/                účasť</t>
  </si>
  <si>
    <t>Zápis/            prijatie</t>
  </si>
  <si>
    <t xml:space="preserve">Zápis/                  plán           </t>
  </si>
  <si>
    <t>biológia</t>
  </si>
  <si>
    <t>chémia</t>
  </si>
  <si>
    <t>filológia</t>
  </si>
  <si>
    <t>filozofia</t>
  </si>
  <si>
    <t>fyzika</t>
  </si>
  <si>
    <t>historické vedy</t>
  </si>
  <si>
    <t>informatika</t>
  </si>
  <si>
    <t>matematika</t>
  </si>
  <si>
    <t>mediálne a komunikačné štúdiá</t>
  </si>
  <si>
    <t>ošetrovateľstvo</t>
  </si>
  <si>
    <t>politické vedy</t>
  </si>
  <si>
    <t>právo</t>
  </si>
  <si>
    <t>psychológia</t>
  </si>
  <si>
    <t>sociálna práca</t>
  </si>
  <si>
    <t>vedy o zemi</t>
  </si>
  <si>
    <t>vedy o športe</t>
  </si>
  <si>
    <t>verejné zdravotníctvo</t>
  </si>
  <si>
    <t>všeobecné lekárstvo</t>
  </si>
  <si>
    <t>zdravotnícke vedy</t>
  </si>
  <si>
    <t>zubné lekárstvo</t>
  </si>
  <si>
    <t>Z toho počet uchádzačov, ktorí získali stredoškolské vzdelanie v zahraničí</t>
  </si>
  <si>
    <t>% z celkového počtu prihlášok</t>
  </si>
  <si>
    <t>% z celkového počtu účasti</t>
  </si>
  <si>
    <t>% z celkového počtu prijatia</t>
  </si>
  <si>
    <t>% z celkového počtu zápisov</t>
  </si>
  <si>
    <t xml:space="preserve">                                        </t>
  </si>
  <si>
    <t>Tabuľla č. 3b: Prijímacie konanie na študijné programy v druhom stupni v roku 2022</t>
  </si>
  <si>
    <t>učiteľstvo a pedagogické vedy</t>
  </si>
  <si>
    <t>Z toho počet absolventov svojej vysokej školy</t>
  </si>
  <si>
    <t>Z toho počet uchádzačov, ktorí získali vzdelanie nižšieho stupňa v zahraničí</t>
  </si>
  <si>
    <t>Tabuľka č. 3c: Prijímacie konanie na študijné programy v treťom stupni v roku 2022</t>
  </si>
  <si>
    <t>farmácia</t>
  </si>
  <si>
    <t>Tabuľka č. 4: Počet študentov uhrádzajúcich školné (ak. rok 2021/2022)</t>
  </si>
  <si>
    <t>Forma štúdia</t>
  </si>
  <si>
    <t>Počet študentov</t>
  </si>
  <si>
    <t>Počet cudzincov, ktorí uhrádzajú školné</t>
  </si>
  <si>
    <t>Počty študentov</t>
  </si>
  <si>
    <t>Počet žiadostí o zníženie školného</t>
  </si>
  <si>
    <t>Počet žiadostí o odpustenie školného</t>
  </si>
  <si>
    <t>z toho počet študentov,</t>
  </si>
  <si>
    <t>stupeň</t>
  </si>
  <si>
    <t>ktorým vznikla v ak. roku 2021/2022 povinnosť uhradiť školné</t>
  </si>
  <si>
    <t>ktorým vznikla povinnosť uhradiť školné v externej forme</t>
  </si>
  <si>
    <t>ktorým vznikla povinnosť uhradiť školné za prekročenie štandardnej dĺžky štúdia</t>
  </si>
  <si>
    <t>ktorým vznikla povinnosť uhradiť školné za štúdium v študijnom programe uskutočňovanom výlučne v inom ako štátnom jazyku</t>
  </si>
  <si>
    <t>ktorým bolo znížené školné</t>
  </si>
  <si>
    <t>ktorým bolo školné odpustené</t>
  </si>
  <si>
    <t>Spolu denná forma</t>
  </si>
  <si>
    <t>Spolu externá forma</t>
  </si>
  <si>
    <t>obe formy spolu</t>
  </si>
  <si>
    <t>Tabuľka č. 5: Podiel riadne skončených štúdií na celkovom počte začatých štúdií v danom akademickom roku k 31.12.2022</t>
  </si>
  <si>
    <t>Akademický rok začatia štúdia</t>
  </si>
  <si>
    <t>Stupeň dosiahnutého vzdelania</t>
  </si>
  <si>
    <t>2021 / 2022</t>
  </si>
  <si>
    <t>2020 / 2021</t>
  </si>
  <si>
    <t>2019 / 2020</t>
  </si>
  <si>
    <t>2018 / 2019</t>
  </si>
  <si>
    <t>2017 / 2018</t>
  </si>
  <si>
    <t>2016 / 2017</t>
  </si>
  <si>
    <t>denná</t>
  </si>
  <si>
    <t>externá</t>
  </si>
  <si>
    <t>vedy o Zemi</t>
  </si>
  <si>
    <t>Tabuľka č. 6: Prehľad akademických mobilít - študenti v akademickom roku 2021/2022 a porovnanie s akademickým rokom 2020/2021</t>
  </si>
  <si>
    <t>V roku 2021/2022</t>
  </si>
  <si>
    <t>Fakulta</t>
  </si>
  <si>
    <t>Fyzický počet vyslaných študentov</t>
  </si>
  <si>
    <t>Počet osobomesiacov vyslaných študentov</t>
  </si>
  <si>
    <t>Fyzický počet prijatých študentov</t>
  </si>
  <si>
    <t>Počet osobomesiacov, prijatých študentov</t>
  </si>
  <si>
    <t>programy ES</t>
  </si>
  <si>
    <t>NŠP</t>
  </si>
  <si>
    <t>iné (CEEPUS, NIL, ..)</t>
  </si>
  <si>
    <t>Lekárska</t>
  </si>
  <si>
    <t>Prírodovedecká</t>
  </si>
  <si>
    <t>Verejnej správy</t>
  </si>
  <si>
    <t>Rektorát (TIP, ÚTVŠ)</t>
  </si>
  <si>
    <t>V roku 2020/2021</t>
  </si>
  <si>
    <t>Rozdiel</t>
  </si>
  <si>
    <t xml:space="preserve">Rozdiel v % </t>
  </si>
  <si>
    <t>Tabuľka č. 7: Zoznam predložených návrhov na vymenovanie za profesora v roku 2022</t>
  </si>
  <si>
    <t>P.č.</t>
  </si>
  <si>
    <t>Meno a priezvisko</t>
  </si>
  <si>
    <t>Odbor habilitačného konania a inauguračného konania</t>
  </si>
  <si>
    <t>Dátum začiatku konania</t>
  </si>
  <si>
    <t>Dátum predloženia ministrovi</t>
  </si>
  <si>
    <t>Zamestnanec vysokej školy (áno/nie)</t>
  </si>
  <si>
    <t>doc. MUDr. Jarmila Szilasiová, PhD.</t>
  </si>
  <si>
    <t>neurológia</t>
  </si>
  <si>
    <t>áno</t>
  </si>
  <si>
    <t>doc.  MUDr. Mária Pallayová, PhD., mim. prof.</t>
  </si>
  <si>
    <t>normálna a patologická fyziológia</t>
  </si>
  <si>
    <t>doc. JUDr. Miroslav Štrkolec, PhD.</t>
  </si>
  <si>
    <t>obcodné a finančné právo</t>
  </si>
  <si>
    <t>doc. RNDr. Erik Sedlák, DrSc.</t>
  </si>
  <si>
    <t>biochémia</t>
  </si>
  <si>
    <t>doc. MUDr. Marek Lacko, PhD.</t>
  </si>
  <si>
    <t>chirurgia</t>
  </si>
  <si>
    <t>doc. MUDr. Ingrid Hodorová, PhD.</t>
  </si>
  <si>
    <t>anatómia, histológia a embryológia</t>
  </si>
  <si>
    <t>Inauguračné konanie</t>
  </si>
  <si>
    <t>V tom počet žiadostí mimo vysokej školy</t>
  </si>
  <si>
    <t>Počet neskončených konaní: stav k 1.1.2022</t>
  </si>
  <si>
    <t>Počet neskončených konaní: stav k 31.12.2022</t>
  </si>
  <si>
    <t>Počet riadne skončených konaní k 31.12.2022</t>
  </si>
  <si>
    <t>Počet inak skončených konaní</t>
  </si>
  <si>
    <t xml:space="preserve"> - zamietnutie</t>
  </si>
  <si>
    <t xml:space="preserve"> - stiahnutie</t>
  </si>
  <si>
    <t xml:space="preserve"> - iné (smrť, odňatie práva a pod.)</t>
  </si>
  <si>
    <t>Celkový počet predložených návrhov</t>
  </si>
  <si>
    <t>Priemerný vek uchádzačov</t>
  </si>
  <si>
    <t>Tabuľka č. 8: Zoznam vymenovaných docentov za rok 2022</t>
  </si>
  <si>
    <t>Dátum udelenia titulu</t>
  </si>
  <si>
    <t>PhDr. Slávka Janigová, PhD.</t>
  </si>
  <si>
    <t>neslovanské jazyky a literatúry</t>
  </si>
  <si>
    <t>RNDr. Rastislav Varhač, PhD.</t>
  </si>
  <si>
    <t>RNDr. Daniel Klein, PhD.</t>
  </si>
  <si>
    <t>JUDr. Ing. Jaroslav Dolný, PhD.</t>
  </si>
  <si>
    <t>obchodné a fifančné právo</t>
  </si>
  <si>
    <t>JUDr. Jaroslav Čollák, PhD.</t>
  </si>
  <si>
    <t>občianské právo</t>
  </si>
  <si>
    <t>MUDr. Zora Haviarová, PhD.</t>
  </si>
  <si>
    <t>nie</t>
  </si>
  <si>
    <t>RNDr. JUDr. Pavol Sokol, PhD.</t>
  </si>
  <si>
    <t>MUDr. Štefan Tóth, PhD.</t>
  </si>
  <si>
    <t>vnútorné choroby</t>
  </si>
  <si>
    <t>MUDr. Ingrid Urbančíková, PhD., MPH</t>
  </si>
  <si>
    <t>epidemiológia</t>
  </si>
  <si>
    <t>Habilitačné konanie</t>
  </si>
  <si>
    <t>Celkový počet vymenovaných docentov</t>
  </si>
  <si>
    <t>Priemerný vek</t>
  </si>
  <si>
    <t>Tabuľka č. 9: Výberové konania na miesta vysokoškolských učiteľov uskutočnené v roku 2022</t>
  </si>
  <si>
    <t>Funkcia</t>
  </si>
  <si>
    <t>Počet výberových konaní</t>
  </si>
  <si>
    <t>Priemerný počet uchádzačov na obsadenie pozície</t>
  </si>
  <si>
    <t>Priemerný počet uchádzačov, ktorí v čase výberového konania neboli v pracovnom pomere s vysokou školou</t>
  </si>
  <si>
    <t>Priemerná dĺžka uzatvorenia pracovnej zmluvy na dobu určitú</t>
  </si>
  <si>
    <t>Počet zmlúv uzatvorených na dobu neurčitú</t>
  </si>
  <si>
    <t>Počet konaní bez uzatvorenia zmluvy</t>
  </si>
  <si>
    <t>Počet konaní, do ktorých sa neprihlásil žiaden uchádzač</t>
  </si>
  <si>
    <t>Počet konaní, kde bol prihlásený vš učiteľ, ktorý opätovne obsadil to isté miesto</t>
  </si>
  <si>
    <t>Profesora</t>
  </si>
  <si>
    <t>Docenta</t>
  </si>
  <si>
    <t>Ostatné</t>
  </si>
  <si>
    <t>Počet miest obsadených bez výberového konania</t>
  </si>
  <si>
    <t>Zamestnanec</t>
  </si>
  <si>
    <t>Fyzický počet</t>
  </si>
  <si>
    <t>Prepočítaný počet</t>
  </si>
  <si>
    <t>VŠ učiteľ nad 70 rokov</t>
  </si>
  <si>
    <t>Ostatní</t>
  </si>
  <si>
    <t>Počet obsadených funkčných miest docenta a profesora osobami bez príslušného vedecko-pedagogického titulu alebo bez umelecko-pedagogického titulu podľa § 77 ods. 2 zákona</t>
  </si>
  <si>
    <t>Funkčné miesto</t>
  </si>
  <si>
    <t>Počet</t>
  </si>
  <si>
    <t>Docent</t>
  </si>
  <si>
    <t>Profesor</t>
  </si>
  <si>
    <t>Tabuľka č. 10: Kvalifikačná štruktúra vysokoškolských učiteľov</t>
  </si>
  <si>
    <t>Evidenčný prepočítaný počet vysokoškolských učiteľov k 31. 10. 2022</t>
  </si>
  <si>
    <t>Profesori, docenti s DrSc.</t>
  </si>
  <si>
    <t>Docenti, bez DrSc.</t>
  </si>
  <si>
    <t>Ostatní učitelia s DrSc.</t>
  </si>
  <si>
    <t>Ostatní učitelia s PhD, CSc.</t>
  </si>
  <si>
    <t>Ostatní učitelia bez vedeckej hodnosti</t>
  </si>
  <si>
    <t>RaUP</t>
  </si>
  <si>
    <t>Podiel v %</t>
  </si>
  <si>
    <t>Spolu v roku 2021</t>
  </si>
  <si>
    <t>Podiel v % 2021</t>
  </si>
  <si>
    <t>Rozdiel 2022 - 2021</t>
  </si>
  <si>
    <t>Rozdiel v % 2022 - 2021</t>
  </si>
  <si>
    <t>Pozn.: Percentuálny podiel  v jednotlivých kategóriách žien je z celkového počtu žien</t>
  </si>
  <si>
    <t>Tabuľka č. 11: Prehľad akademických mobilít - zamestnanci v akademickom roku 2021/2022 a porovnanie s akademickým rokom 2020/2021</t>
  </si>
  <si>
    <t>Fyzický počet vyslaných zamestnancov</t>
  </si>
  <si>
    <t>Počet osobodní vyslaných zamestnancov</t>
  </si>
  <si>
    <t>Fyzický počet prijatých zamestnancov</t>
  </si>
  <si>
    <t>Počet osobodní, prijatých zamestnancov</t>
  </si>
  <si>
    <t>Verejná správa</t>
  </si>
  <si>
    <t>Rektorát</t>
  </si>
  <si>
    <t>rozdiel</t>
  </si>
  <si>
    <t xml:space="preserve">rozdiel v % </t>
  </si>
  <si>
    <t>Tabuľka č. 12: Informácie o záverečných prácach a rigoróznych prácach predložených na obhajobu v roku 2022</t>
  </si>
  <si>
    <t>Záverečná práca</t>
  </si>
  <si>
    <t>Počet predložených záverečných prác</t>
  </si>
  <si>
    <t>z toho počet prác predložených ženami</t>
  </si>
  <si>
    <t>Počet obhájených prác</t>
  </si>
  <si>
    <t>Fyzický počet vedúcich záverečných prác</t>
  </si>
  <si>
    <t>Fyzický počet vedúcich záverečných prác bez PhD.</t>
  </si>
  <si>
    <t>Fyzický počet vedúcich záverečných prác (odborníci z praxe)</t>
  </si>
  <si>
    <t>Bakalárska</t>
  </si>
  <si>
    <t>Diplomová</t>
  </si>
  <si>
    <t xml:space="preserve">Dizertačná </t>
  </si>
  <si>
    <t>Rigorózna</t>
  </si>
  <si>
    <t>Tabuľka č. 13: Publikačná činnosť vysokej školy za rok 2022 a za rok 2021</t>
  </si>
  <si>
    <t>Rok vykazovania 2022 (1.2.2022-31.1.2023)</t>
  </si>
  <si>
    <t>Kategória
fakulta</t>
  </si>
  <si>
    <t>V1</t>
  </si>
  <si>
    <t>V2</t>
  </si>
  <si>
    <t>V3</t>
  </si>
  <si>
    <t>O1</t>
  </si>
  <si>
    <t>O2</t>
  </si>
  <si>
    <t>O3</t>
  </si>
  <si>
    <t>P1</t>
  </si>
  <si>
    <t>P2</t>
  </si>
  <si>
    <t>U1</t>
  </si>
  <si>
    <t>U2</t>
  </si>
  <si>
    <t>U3</t>
  </si>
  <si>
    <t>D1</t>
  </si>
  <si>
    <t>I1</t>
  </si>
  <si>
    <t>I2</t>
  </si>
  <si>
    <t>I3</t>
  </si>
  <si>
    <t>UP</t>
  </si>
  <si>
    <t>Rok vykazovania 2021 (1.2.2021-31.1.2022)</t>
  </si>
  <si>
    <t>AAA, AAB,
 ABA, ABB</t>
  </si>
  <si>
    <t>ACA, ACB, BAA, BAB, BCB, BCI, EAI, CAA, CAB, EAJ</t>
  </si>
  <si>
    <t>FAI</t>
  </si>
  <si>
    <t>ADC, BDC</t>
  </si>
  <si>
    <t>ADD, BDD</t>
  </si>
  <si>
    <t>CDC, CDD</t>
  </si>
  <si>
    <t>ADM, ADN, AEM, AEN</t>
  </si>
  <si>
    <t>BDM, BDN, CBA, CBB</t>
  </si>
  <si>
    <t>Tabuľka č. 14: Umelecká činnosť vysokej školy za rok 2022 a porovnanie s rokom 2021</t>
  </si>
  <si>
    <t>Kategória fakulta</t>
  </si>
  <si>
    <t>E**</t>
  </si>
  <si>
    <t>Z**</t>
  </si>
  <si>
    <t>SM3</t>
  </si>
  <si>
    <t>SN3</t>
  </si>
  <si>
    <t>I**</t>
  </si>
  <si>
    <t> </t>
  </si>
  <si>
    <t>ÚTVaŠ</t>
  </si>
  <si>
    <t>Y**</t>
  </si>
  <si>
    <t>X**</t>
  </si>
  <si>
    <t xml:space="preserve">Tabuľka č. 15: Zoznam akreditovaných študijných programov k 31. 12. 2022
</t>
  </si>
  <si>
    <t>1. stupeň</t>
  </si>
  <si>
    <t>Študijný program</t>
  </si>
  <si>
    <t>Forma</t>
  </si>
  <si>
    <t>Jazyky</t>
  </si>
  <si>
    <t>Skratka titulu</t>
  </si>
  <si>
    <t>fyzioterapia</t>
  </si>
  <si>
    <t>SK</t>
  </si>
  <si>
    <t>Bc.</t>
  </si>
  <si>
    <t>laboratórne vyšetrovacie metódy v zdravotníctve</t>
  </si>
  <si>
    <t>matematika, informatika</t>
  </si>
  <si>
    <t>analýza dát a umelá inteligencia</t>
  </si>
  <si>
    <t>EN, SK</t>
  </si>
  <si>
    <t>aplikovaná informatika</t>
  </si>
  <si>
    <t>biofyzika</t>
  </si>
  <si>
    <t>biológia, vedy o Zemi</t>
  </si>
  <si>
    <t>biológia - geografia</t>
  </si>
  <si>
    <t>biológia, chémia</t>
  </si>
  <si>
    <t>biológia - chémia</t>
  </si>
  <si>
    <t>biológia, informatika</t>
  </si>
  <si>
    <t>biológia - informatika</t>
  </si>
  <si>
    <t>biológia, psychológia</t>
  </si>
  <si>
    <t>biológia - psychológia</t>
  </si>
  <si>
    <t>ekonomická a finančná matematika</t>
  </si>
  <si>
    <t>fyzika, biológia</t>
  </si>
  <si>
    <t>fyzika - biológia</t>
  </si>
  <si>
    <t>fyzika, vedy o Zemi</t>
  </si>
  <si>
    <t>fyzika - geografia</t>
  </si>
  <si>
    <t>fyzika, chémia</t>
  </si>
  <si>
    <t>fyzika - chémia</t>
  </si>
  <si>
    <t>fyzika, informatika</t>
  </si>
  <si>
    <t>fyzika - informatika</t>
  </si>
  <si>
    <t>vedy o Zemi, filozofia</t>
  </si>
  <si>
    <t>geografia - filozofia</t>
  </si>
  <si>
    <t>vedy o Zemi, informatika</t>
  </si>
  <si>
    <t>geografia - informatika</t>
  </si>
  <si>
    <t>vedy o Zemi, psychológia</t>
  </si>
  <si>
    <t>geografia - psychológia</t>
  </si>
  <si>
    <t>geografia a geoinformatika</t>
  </si>
  <si>
    <t>chémia, vedy o Zemi</t>
  </si>
  <si>
    <t>chémia - geografia</t>
  </si>
  <si>
    <t>chémia, informatika</t>
  </si>
  <si>
    <t>chémia - informatika</t>
  </si>
  <si>
    <t>matematika, biológia</t>
  </si>
  <si>
    <t>matematika - biológia</t>
  </si>
  <si>
    <t>matematika, fyzika</t>
  </si>
  <si>
    <t>matematika - fyzika</t>
  </si>
  <si>
    <t>matematika, vedy o Zemi</t>
  </si>
  <si>
    <t>matematika - geografia</t>
  </si>
  <si>
    <t>matematika, chémia</t>
  </si>
  <si>
    <t>matematika - chémia</t>
  </si>
  <si>
    <t>matematika - informatika</t>
  </si>
  <si>
    <t>matematika, psychológia</t>
  </si>
  <si>
    <t>matematika - psychológia</t>
  </si>
  <si>
    <t>PrF</t>
  </si>
  <si>
    <t>EN, FR, SK</t>
  </si>
  <si>
    <t>európska verejná správa</t>
  </si>
  <si>
    <t>EN, DE</t>
  </si>
  <si>
    <t>informačné systémy vo verejnej správe</t>
  </si>
  <si>
    <t>verejná správa</t>
  </si>
  <si>
    <t>anglický jazyk pre európske inštitúcie a ekonomiku</t>
  </si>
  <si>
    <t>britské a americké štúdiá</t>
  </si>
  <si>
    <t>EN</t>
  </si>
  <si>
    <t>filológia, biológia</t>
  </si>
  <si>
    <t>britské a americké štúdiá - biológia</t>
  </si>
  <si>
    <t>filológia, filozofia</t>
  </si>
  <si>
    <t>britské a americké štúdiá - filozofia</t>
  </si>
  <si>
    <t>filológia, vedy o Zemi</t>
  </si>
  <si>
    <t>britské a americké štúdiá - geografia</t>
  </si>
  <si>
    <t>filológia, informatika</t>
  </si>
  <si>
    <t>britské a americké štúdiá - informatika</t>
  </si>
  <si>
    <t>filológia, matematika</t>
  </si>
  <si>
    <t>britské a americké štúdiá - matematika</t>
  </si>
  <si>
    <t>britské a americké štúdiá - nemecký jazyk a literatúra</t>
  </si>
  <si>
    <t>filológia, psychológia</t>
  </si>
  <si>
    <t>britské a americké štúdiá - psychológia</t>
  </si>
  <si>
    <t>filozofia, psychológia</t>
  </si>
  <si>
    <t>filozofia - psychológia</t>
  </si>
  <si>
    <t>história</t>
  </si>
  <si>
    <t>historické vedy, filológia</t>
  </si>
  <si>
    <t>história - britské a americké štúdiá</t>
  </si>
  <si>
    <t>historické vedy, filozofia</t>
  </si>
  <si>
    <t>história - filozofia</t>
  </si>
  <si>
    <t>historické vedy, vedy o Zemi</t>
  </si>
  <si>
    <t>história - geografia</t>
  </si>
  <si>
    <t>história - nemecký jazyk a literatúra</t>
  </si>
  <si>
    <t>historické vedy, psychológia</t>
  </si>
  <si>
    <t>história - psychológia</t>
  </si>
  <si>
    <t>história - slovenský jazyk a literatúra</t>
  </si>
  <si>
    <t>latinský jazyk a literatúra - britské a americké štúdiá</t>
  </si>
  <si>
    <t>latinský jazyk a literatúra - filozofia</t>
  </si>
  <si>
    <t>filológia, historické vedy</t>
  </si>
  <si>
    <t>latinský jazyk a literatúra - história</t>
  </si>
  <si>
    <t>latinský jazyk a literatúra - nemecký jazyk a literatúra</t>
  </si>
  <si>
    <t>DE, SK</t>
  </si>
  <si>
    <t>latinský jazyk a literatúra - slovenský jazyk a literatúra</t>
  </si>
  <si>
    <t>nemecký jazyk a literatúra - filozofia</t>
  </si>
  <si>
    <t>nemecký jazyk a literatúra - geografia</t>
  </si>
  <si>
    <t>nemecký jazyk a literatúra - informatika</t>
  </si>
  <si>
    <t>nemecký jazyk a literatúra - psychológia</t>
  </si>
  <si>
    <t>politológia</t>
  </si>
  <si>
    <t>slovakisticko-mediálne štúdiá</t>
  </si>
  <si>
    <t>slovenský jazyk a literatúra - biológia</t>
  </si>
  <si>
    <t>slovenský jazyk a literatúra - filozofia</t>
  </si>
  <si>
    <t>slovenský jazyk a literatúra - geografia</t>
  </si>
  <si>
    <t>slovenský jazyk a literatúra - informatika</t>
  </si>
  <si>
    <t>slovenský jazyk a literatúra - matematika</t>
  </si>
  <si>
    <t>slovenský jazyk a literatúra - nemecký jazyk a literatúra</t>
  </si>
  <si>
    <t>slovenský jazyk a literatúra - psychológia</t>
  </si>
  <si>
    <t>slovenský jazyk a literatúra - britské a americké štúdiá</t>
  </si>
  <si>
    <t>ÚTVŠ</t>
  </si>
  <si>
    <t>šport a rekreácia</t>
  </si>
  <si>
    <t>2. stupeň</t>
  </si>
  <si>
    <t>Mgr.</t>
  </si>
  <si>
    <t>analytická chémia</t>
  </si>
  <si>
    <t>anorganická chémia</t>
  </si>
  <si>
    <t>botanika a fyziológia rastlín</t>
  </si>
  <si>
    <t>fyzika kondenzovaných látok</t>
  </si>
  <si>
    <t>fyzikálna chémia</t>
  </si>
  <si>
    <t>genetika a molekulárna cytológia</t>
  </si>
  <si>
    <t>manažérska matematika</t>
  </si>
  <si>
    <t>organická chémia</t>
  </si>
  <si>
    <t>učiteľstvo biológie (v kombinácii)</t>
  </si>
  <si>
    <t>SK, EN</t>
  </si>
  <si>
    <t>učiteľstvo chémie (v kombinácii)</t>
  </si>
  <si>
    <t>učiteľstvo fyziky (v kombinácii)</t>
  </si>
  <si>
    <t>učiteľstvo geografie (v kombinácii)</t>
  </si>
  <si>
    <t>učiteľstvo informatiky (v kombinácii)</t>
  </si>
  <si>
    <t>učiteľstvo matematiky (v kombinácii)</t>
  </si>
  <si>
    <t>zoológia a fyziológia živočíchov</t>
  </si>
  <si>
    <t>sociálna práca s konverzným ročníkom</t>
  </si>
  <si>
    <t>učiteľstvo anglického jazyka a literatúry (v kombinácii)</t>
  </si>
  <si>
    <t>učiteľstvo etickej výchovy (v kombinácii)</t>
  </si>
  <si>
    <t>učiteľstvo histórie (v kombinácii)</t>
  </si>
  <si>
    <t>učiteľstvo latinského jazyka a literatúry (v kombinácii)</t>
  </si>
  <si>
    <t>učiteľstvo nemeckého jazyka a literatúry (v kombinácii)</t>
  </si>
  <si>
    <t>učiteľstvo psychológie (v kombinácii)</t>
  </si>
  <si>
    <t>učiteľstvo slovenského jazyka a literatúry (v kombinácii)</t>
  </si>
  <si>
    <t>učiteľstvo výchovy k občianstvu (v kombinácii)</t>
  </si>
  <si>
    <t>Spojený 1. a 2. stupeň</t>
  </si>
  <si>
    <t>MUDr.</t>
  </si>
  <si>
    <t>MDDr.</t>
  </si>
  <si>
    <t>MVDr. (?)</t>
  </si>
  <si>
    <t>3. stupeň</t>
  </si>
  <si>
    <t>PhD.</t>
  </si>
  <si>
    <t>gynekológia a pôrodníctvo</t>
  </si>
  <si>
    <t>klinická biochémia</t>
  </si>
  <si>
    <t>lekárska farmakológia</t>
  </si>
  <si>
    <t>normálna a patologická fyziológia</t>
  </si>
  <si>
    <t>aplikovaná matematika</t>
  </si>
  <si>
    <t>diskrétna matematika</t>
  </si>
  <si>
    <t>fyziológia rastlín</t>
  </si>
  <si>
    <t>geoinformatika a diaľkový prieskum Zeme</t>
  </si>
  <si>
    <t>molekulárna cytológia a genetika</t>
  </si>
  <si>
    <t>progresívne materiály</t>
  </si>
  <si>
    <t>teória vyučovania fyziky</t>
  </si>
  <si>
    <t>teória vyučovania matematiky</t>
  </si>
  <si>
    <t>medzinárodné právo</t>
  </si>
  <si>
    <t>občianske právo</t>
  </si>
  <si>
    <t>obchodné a finančné právo</t>
  </si>
  <si>
    <t>teória a dejiny štátu a práva</t>
  </si>
  <si>
    <t>teória a dejiny štátu a práva</t>
  </si>
  <si>
    <t>trestné právo</t>
  </si>
  <si>
    <t>dejiny filozofie</t>
  </si>
  <si>
    <t>integratívna sociálna práca</t>
  </si>
  <si>
    <t>literárna veda</t>
  </si>
  <si>
    <t>slovenské dejiny</t>
  </si>
  <si>
    <t>sociálna psychológia a psychológia práce</t>
  </si>
  <si>
    <t>Tabuľka č. 16: Zoznam študijných programov - odňatie priznaného práva, skončenie platnosti priznaného práva alebo zrušenie študijného programu v roku 2022</t>
  </si>
  <si>
    <t>Dátum odňatia práva, skončenia platnosti práva alebo zrušenia študijného programu</t>
  </si>
  <si>
    <t>Tabuľka č. 17: Zoznam udelených akreditácií  habilitačného konania a inauguračného konania k 31.12.2022</t>
  </si>
  <si>
    <t xml:space="preserve">Odbor habilitačného konania a inauguračného konania </t>
  </si>
  <si>
    <t>farmakológia</t>
  </si>
  <si>
    <t>Prírodovedecká fakulta</t>
  </si>
  <si>
    <t>neslovanské jazyky a literatúra</t>
  </si>
  <si>
    <t>slovesnké dejiny</t>
  </si>
  <si>
    <t>Tabuľka č. 18: Zoznam odňatých akreditácií habilitačného konania a inauguračného konania v roku 2022</t>
  </si>
  <si>
    <t xml:space="preserve">Dátum odňatia </t>
  </si>
  <si>
    <t>Tabuľka č. 19: Finančné prostriedky na výskumné projekty získané v roku 2022</t>
  </si>
  <si>
    <t>P. č.</t>
  </si>
  <si>
    <t>Poskytovateľ finančých prostriedkov (grantová agentúra, objednávateľ)</t>
  </si>
  <si>
    <t>Grant (G)/objednávka (O)</t>
  </si>
  <si>
    <t>Domáce (D)/zahraničné (Z)</t>
  </si>
  <si>
    <t>Číslo/
identifikácia projektu</t>
  </si>
  <si>
    <t xml:space="preserve">Priezvisko, meno 
a tituly zodpovedného riešiteľa projektu </t>
  </si>
  <si>
    <t xml:space="preserve">Názov projektu </t>
  </si>
  <si>
    <t>Obdobie riešenia projektu (od - do)</t>
  </si>
  <si>
    <t>Objem dotácie/finančných prostriedkov prijatých VŠ 
na jej účet 
v období od 1.1. do 31.12.
v eur
v kategórii BV</t>
  </si>
  <si>
    <t>Objem dotácie/finančných prostriedkov prijatých VŠ 
na jej účet 
v období od 1.1. do 31.12.
v eur
v kategórii KV</t>
  </si>
  <si>
    <t>Poznámky
a doplňujúce informácie</t>
  </si>
  <si>
    <t>TIP UPJŠ</t>
  </si>
  <si>
    <t>UPJŠ/ SAFTRA photonics</t>
  </si>
  <si>
    <t>D</t>
  </si>
  <si>
    <t>Rámcová zmluva o spolupráci (UPJŠ - 253/2020)
SAFTRA photonics</t>
  </si>
  <si>
    <t>doc. RNDr. Erik Sedlák, PhD./doc. Mgr. Daniel Jancura, PhD.</t>
  </si>
  <si>
    <t>Spolupráca v oblasti výskumu: Vývij špecifických aplikácií na rýchlu a selektívnu detekciu stopových množstiev organických molekúl v životnom prostredí</t>
  </si>
  <si>
    <t>2020 - na dobu neurčitú</t>
  </si>
  <si>
    <t>UPJŠ/eZuce (CoreDial)</t>
  </si>
  <si>
    <t>Z</t>
  </si>
  <si>
    <t>Rámcová zmluva o spolupráci/Framework contract on Cooperation (UPJŠ - 251/2020)
eZuce(CoreDial)</t>
  </si>
  <si>
    <t>prof. RNDr. Pavol Miškovský, DrSc.</t>
  </si>
  <si>
    <t>Spolupráca v oblasti výskumu analýzy dátových tokov a jednotlivých komunikačných a kolaboračných technológií</t>
  </si>
  <si>
    <t>UPJŠ/GRIP Assembly</t>
  </si>
  <si>
    <t>Rámcová zmluva o spolupráci (UPJŠ - 252/2020)
GRIP Assembly</t>
  </si>
  <si>
    <t>doc. RNDr. Erik Sedlák, PhD.</t>
  </si>
  <si>
    <t>Spolupráca v oblastiach výskumu definovaných v zmluve</t>
  </si>
  <si>
    <t>UPJŠ/SAFTRA-BioMAI</t>
  </si>
  <si>
    <t>Rámcová zmluva o spolupráci (UPJŠ - 260/2022)
SAFTRA-BioMai, s.r.o.</t>
  </si>
  <si>
    <t>prof. RNDr. Pavol Miškovský, DrSc./
Doc. Miroslava  Rabajdová</t>
  </si>
  <si>
    <t>2022 - na dobu neurčitú</t>
  </si>
  <si>
    <t>LF UPJŠ</t>
  </si>
  <si>
    <t>UMCG</t>
  </si>
  <si>
    <t>UPJŠ - 140/2020</t>
  </si>
  <si>
    <t>prof. Mgr. Andrea Madarasová Gecková, PhD.</t>
  </si>
  <si>
    <t>Dohoda o spolupráci vo výskumnom programe „Mládež a zdravie“ UPJŠ v Košiciach  a UMCG</t>
  </si>
  <si>
    <t>2020 - 2023</t>
  </si>
  <si>
    <t>UPJŠ - 36/2021</t>
  </si>
  <si>
    <t>Dohoda o spolupráci v rámci Výskumného programu "Zraniteľné skupiny" medzi UPJŠ a UMCG</t>
  </si>
  <si>
    <t>2021 - 2024</t>
  </si>
  <si>
    <t>APVV</t>
  </si>
  <si>
    <t>APVV-17-0017</t>
  </si>
  <si>
    <t>prof. MUDr. Ľubomír Legáth, PhD.</t>
  </si>
  <si>
    <t>Toxikologické účinky hadích jedov vybraných druhov</t>
  </si>
  <si>
    <t>2018 - 2022</t>
  </si>
  <si>
    <t>APVV-17-0118</t>
  </si>
  <si>
    <t>MVDr. Ján Rosocha, CSc.</t>
  </si>
  <si>
    <t>Exozómy z mezenchýmových kmeňových buniek ako potenciálna alternatíva bunkovej terapie v liečbe osteoartritídy</t>
  </si>
  <si>
    <t>APVV-17-0550</t>
  </si>
  <si>
    <t>prof. MUDr. Daniel Pella, PhD.</t>
  </si>
  <si>
    <t>Determinanty zvýšeného kardiovaskulárneho rizika a ich prognostický význam analyzovaný pomocou strojového učenia pri diagnostike vysokorizikových jedincov</t>
  </si>
  <si>
    <t>APVV-18-0070</t>
  </si>
  <si>
    <t>Generácia Z - nové výzvy dospievania.</t>
  </si>
  <si>
    <t>2019 - 2023</t>
  </si>
  <si>
    <t>APVV-18-0171</t>
  </si>
  <si>
    <t>doc. MUDr. Pavol Kristian, PhD.</t>
  </si>
  <si>
    <t>Význam nových biomarkerov hepatitídy B pre stratifikáciu rizika a
manažment liečby pacientov s chronickou HBV infekciou</t>
  </si>
  <si>
    <t>2019 - 2022</t>
  </si>
  <si>
    <t>APVV-18-0547</t>
  </si>
  <si>
    <t>doc. MUDr. Matej Škorvánek, PhD.</t>
  </si>
  <si>
    <t>Nové biomarkery prodromálnej Parkinsonovej choroby</t>
  </si>
  <si>
    <t>APVV-19-0476</t>
  </si>
  <si>
    <t xml:space="preserve">doc. RNDr. Ján Sabo, CSc., mim. prof. </t>
  </si>
  <si>
    <t>Inovatívna stratégia k diagnostike a terapii karcinómu prsníka na
základe zmien proteómu cirkulujúcich leukocytov</t>
  </si>
  <si>
    <t>2020 - 2024</t>
  </si>
  <si>
    <t>APVV-19-0493</t>
  </si>
  <si>
    <t>doc. Mgr. Zuzana Dankulincová, PhD.</t>
  </si>
  <si>
    <t>Výskum raného detstva v marginalizovaných rómskych komunitách:
kontextuálne faktory psychomotorického vývinu detí počas prvých
1000 dní.</t>
  </si>
  <si>
    <t>APVV-21-0069</t>
  </si>
  <si>
    <t xml:space="preserve">RNDr. Martin Bona, PhD. </t>
  </si>
  <si>
    <t>Sekretóm krvných elementov v úlohe zdroja bioaktívnych faktorov
sprostredkujúcich neuroprotekciu</t>
  </si>
  <si>
    <t>2022 - 2026</t>
  </si>
  <si>
    <t>APVV-21-0079</t>
  </si>
  <si>
    <t>Dospievajúci s emocionálnymi a behaviorálnymi problémami a ich
rodiny v systéme poskytovanej starostlivosti</t>
  </si>
  <si>
    <t>PF UPJŠ</t>
  </si>
  <si>
    <t>APVV-17-0020</t>
  </si>
  <si>
    <t>Mgr. Tomáš Samuely, PhD.</t>
  </si>
  <si>
    <t>Frustrované kovové magnetické systémy</t>
  </si>
  <si>
    <t>APVV-17-0059</t>
  </si>
  <si>
    <t>Mgr. Vladimír Komanický, PhD.</t>
  </si>
  <si>
    <t>Štúdium procesov vyvolaných elektrónovým zväzkom a elektromagnetickým žiarením v chalkogenidových sklách</t>
  </si>
  <si>
    <t>APVV-17-0372</t>
  </si>
  <si>
    <t>RNDr. Viktória Majláthová, PhD.</t>
  </si>
  <si>
    <t>Rádiofrekvenčné rozhranie v biológii a ekológii ixodidových kliešťov.</t>
  </si>
  <si>
    <t>APVV-17-0477</t>
  </si>
  <si>
    <t>prof. RNDr. Ľubomír Kováč, CSc.</t>
  </si>
  <si>
    <t>Molekulárna fylogenéza unikátnej jaskynnej fauny</t>
  </si>
  <si>
    <t>APVV-17-0561</t>
  </si>
  <si>
    <t xml:space="preserve">doc. RNDr. JUDr. Pavol Sokol, PhD. </t>
  </si>
  <si>
    <t>Ľudsko-právne a etické aspekty kybernetickej bezpečnosti</t>
  </si>
  <si>
    <t>APVV-17-0568</t>
  </si>
  <si>
    <t>prof. RNDr. Ivan Žežula, CSc.</t>
  </si>
  <si>
    <t>Aplikácie matematických metód v ekonomickom a medicínskom rozhodovaní</t>
  </si>
  <si>
    <t>APVV-18-0016</t>
  </si>
  <si>
    <t>prof. RNDr. Juraj Černák, DrSc.</t>
  </si>
  <si>
    <t>Molekulové nanomagnety zložené z komplexov prechodných kovov</t>
  </si>
  <si>
    <t>APVV-18-0044</t>
  </si>
  <si>
    <t>prof. Mgr. Jaroslav Hofierka, PhD.</t>
  </si>
  <si>
    <t>Solárny potenciál urbanizovaných území a jeho využitie v koncepte Smart City</t>
  </si>
  <si>
    <t>APVV-18-0125</t>
  </si>
  <si>
    <t>prof. RNDr. Eva Čellárová, DrSc.</t>
  </si>
  <si>
    <t>Nové antrachinóny prírodného pôvodu pre biomedicínske aplikácie</t>
  </si>
  <si>
    <t>APVV-18-0197</t>
  </si>
  <si>
    <t>doc. RNDr. Alžbeta Orendáčová, DrSc.</t>
  </si>
  <si>
    <t>Relaxačné procesy v kvantových magnetických systémoch</t>
  </si>
  <si>
    <t>APVV-18-0207</t>
  </si>
  <si>
    <t xml:space="preserve">doc. RNDr. Ján Füzer, PhD. </t>
  </si>
  <si>
    <t>Vývoj vysoko-legovaných izotrópnych elektro ocelí pre trakčné motory elektromobilov</t>
  </si>
  <si>
    <t>APVV-18-0358</t>
  </si>
  <si>
    <t>Elektrónové korelácie v neusporiadaných supravodičoch</t>
  </si>
  <si>
    <t>APVV-19-0153</t>
  </si>
  <si>
    <t>doc. RNDr. Roman Soták, PhD.</t>
  </si>
  <si>
    <t>Vnorené grafy - zafarbenia a štruktúra</t>
  </si>
  <si>
    <t>APVV-19-0279</t>
  </si>
  <si>
    <t>doc. RNDr. Juraj Ševc, PhD.</t>
  </si>
  <si>
    <t>Regulácia postnatálnej neurogenézy v čuchovom systéme potkana
prostredníctvom neurotransmiterov za fyziologických a patologických
podmienok</t>
  </si>
  <si>
    <t>APVV-19-0440</t>
  </si>
  <si>
    <t>RNDr. Igor Majláth, PhD.</t>
  </si>
  <si>
    <t>Vynárajúce sa zoonotické patogény prenášané opomínanými druhmi
článkonožcov na Slovensku</t>
  </si>
  <si>
    <t>APVV-19-0580</t>
  </si>
  <si>
    <t>doc. Mgr. Gregor Bánó, PhD.</t>
  </si>
  <si>
    <t>Vývoj technológie na detekciu sub-nanomolových koncentrácií
glyfosátu a dioxanu v životnom prostredí a potravinách</t>
  </si>
  <si>
    <t>APVV-20-0068</t>
  </si>
  <si>
    <t>prof. RNDr. Pavol Sovák, CSc.</t>
  </si>
  <si>
    <t>Vývoj nových bioresorbovateľných zliatin pre vnútrotelové implantáty</t>
  </si>
  <si>
    <t>APVV-20-0072</t>
  </si>
  <si>
    <t>prof. RNDr. Peter Kollár, DrSc.</t>
  </si>
  <si>
    <t>Funkčné vlastnosti kompaktovaných kompozitov na báze magnetických častic s povrchovo modifikovanými vlastnosťami.</t>
  </si>
  <si>
    <t>2021 - 2025</t>
  </si>
  <si>
    <t>APVV-20-0111</t>
  </si>
  <si>
    <t>doc. RNDr. Andrea Straková Fedorková, PhD.</t>
  </si>
  <si>
    <t>Pokročilé lítiové batérie s dlhou životnosťou</t>
  </si>
  <si>
    <t>APVV-20-0138</t>
  </si>
  <si>
    <t>Vývoj nových 3D materiálov pre post Li-iónové batérie s vysokou energetickou hustotou</t>
  </si>
  <si>
    <t>APVV-20-0148</t>
  </si>
  <si>
    <t>doc. Mgr. Štefan Parimucha, PhD.</t>
  </si>
  <si>
    <t>Od interagujúcich hviezd k exoplanétam</t>
  </si>
  <si>
    <t>APVV-20-0150</t>
  </si>
  <si>
    <t>doc. RNDr. Jozef Strečka, PhD.</t>
  </si>
  <si>
    <t>Perspektívne elektrónové spinové systémy pre budúce kvantové technológie</t>
  </si>
  <si>
    <t>APVV-20-0278</t>
  </si>
  <si>
    <t>prof. RNDr. Renáta Oriňaková, DrSc.</t>
  </si>
  <si>
    <t>Degradovateľné kovové biomateriály s riadeným uvoľňovaním liečiv</t>
  </si>
  <si>
    <t>APVV-20-0299</t>
  </si>
  <si>
    <t>Elektrokatalyzátory pre efektívnu produkciu vodíka pre budúce elektrolyzéry a palivové články</t>
  </si>
  <si>
    <t>APVV-20-0324</t>
  </si>
  <si>
    <t>prof. Ing. Martin Orendáč, CSc.</t>
  </si>
  <si>
    <t>Príprava progresívnych nízkorozmerných magnetických materiálov pre senzory a spintroniku</t>
  </si>
  <si>
    <t>APVV-20-0425</t>
  </si>
  <si>
    <t>Topologicky netriviálne magnetické a supravodivé nanoštruktúry</t>
  </si>
  <si>
    <t>APVV-20-0512</t>
  </si>
  <si>
    <t>doc. RNDr. Adriana Zeleňáková, PhD.</t>
  </si>
  <si>
    <t>Pokročilé superparamagnetické nanočastice pre biomedicínske aplikácie</t>
  </si>
  <si>
    <t>APVV-20-0528</t>
  </si>
  <si>
    <t>Nové polovodiče a katalyzátory pre produkciu zeleného vodíka</t>
  </si>
  <si>
    <t>APVV-21-0216</t>
  </si>
  <si>
    <t>doc. RNDr. Martina Hančová, PhD.</t>
  </si>
  <si>
    <t>Pokročilé matematické a štatistické metódy pre meranie a metrológiu</t>
  </si>
  <si>
    <t>2022 - 2025</t>
  </si>
  <si>
    <t>APVV-21-0333</t>
  </si>
  <si>
    <t>Pružné mikroštruktúry a mikroroboty pre biomedicínske 'lab-onchip' aplikácie</t>
  </si>
  <si>
    <t>APVV-21-0336</t>
  </si>
  <si>
    <t>Analýza súdnych rozhodnutí metódami umelej inteligencie</t>
  </si>
  <si>
    <t>APVV-21-0369</t>
  </si>
  <si>
    <t>Optimálne rozhodovacie a riadiace metódy v komplexných dátových štruktúrach</t>
  </si>
  <si>
    <t>APVV-21-0379</t>
  </si>
  <si>
    <t>Funkčné charakteristiky terestrických článkonožcov na epigeicko-hypogeickom gradiente jaskynných vchodov</t>
  </si>
  <si>
    <t>APVV-21-0418</t>
  </si>
  <si>
    <t>Vývoj inovatívnych spôsobov spracovania a spájania elektrotechnických ocelí pre vysokoúčinné aplikácie v e-mobilite</t>
  </si>
  <si>
    <t>APVV-21-0468</t>
  </si>
  <si>
    <t>doc. Mgr. Jozef Kiseľák, PhD.</t>
  </si>
  <si>
    <t>Dolovanie, agregovanie a modelovanie údajov s prvkami neurčitosti</t>
  </si>
  <si>
    <t>APVV-20-0045</t>
  </si>
  <si>
    <t>RNDr. Jaroslav Šupina, PhD.</t>
  </si>
  <si>
    <t>Topologické štruktúry a priestory funkcií</t>
  </si>
  <si>
    <t>PprávF UPJŠ</t>
  </si>
  <si>
    <t>prof. JUDr. Gabriela Dobrovičová, CSc.</t>
  </si>
  <si>
    <t>Ľudsko-právne a etické aspekty kybernetickej  bezpečnosti</t>
  </si>
  <si>
    <t>APVV-18-0421</t>
  </si>
  <si>
    <t>doc. JUDr. Martina Jánošíková, Ph.D.</t>
  </si>
  <si>
    <t>Európska prokuratúra v súradniciach ústavného poriadku Slovenskej republiky ako posilnenie európskej integrácie prostredníctvom práva</t>
  </si>
  <si>
    <t>APVV-19-0124</t>
  </si>
  <si>
    <t>JUDr. Miroslav Štrkolec, PhD.</t>
  </si>
  <si>
    <t>Daňové právo a nové javy v ekonomike (digitálne služby, zdieľaná ekonomika, virtuálne meny)</t>
  </si>
  <si>
    <t>APVV-19-0419</t>
  </si>
  <si>
    <t>doc. JUDr. Erik Štenpien, PhD.</t>
  </si>
  <si>
    <t>100 rokov Trianonskej zmluvy</t>
  </si>
  <si>
    <t>APVV-19-0424</t>
  </si>
  <si>
    <t>prof. JUDr. Ján Husár, CSc.</t>
  </si>
  <si>
    <t>Inovatívna obchodná spoločnosť: vnútrokorporátne premeny, digitálne výzvy a nástup umelej inteligencie</t>
  </si>
  <si>
    <t>APVV-20-0076</t>
  </si>
  <si>
    <t>doc. JUDr. Radomír Jakab, PhD.</t>
  </si>
  <si>
    <t>Odpady a stavby - modelovanie efektívnosti alternatívnych možností spolupráce správnych orgánov</t>
  </si>
  <si>
    <t>APVV-20-0576</t>
  </si>
  <si>
    <t>prof. JUDr. Ján Klučka, CSc.</t>
  </si>
  <si>
    <t>Zelené ambície pre udržateľný rozvoj (Európska zelená dohoda v kontexte medzinárodného a vnútroštátneho práva)</t>
  </si>
  <si>
    <t xml:space="preserve">2021 - 2024 </t>
  </si>
  <si>
    <t>FF UPJŠ</t>
  </si>
  <si>
    <t>APVV-17-0529</t>
  </si>
  <si>
    <t>PhDr. Katarína Mayerová, PhD.</t>
  </si>
  <si>
    <t>Postmetafyzické myslenie v kontexte súčasných sociálno-politických problémov</t>
  </si>
  <si>
    <t>APVV-19-0003</t>
  </si>
  <si>
    <t>prof. PaedDr. Lívia Körtvélyessy, PhD.</t>
  </si>
  <si>
    <t>Onomatopoja - čo sa skrýva v mene?</t>
  </si>
  <si>
    <t>APVV-19-0244</t>
  </si>
  <si>
    <t>prof. PhDr. Ján Gbúr, CSc.</t>
  </si>
  <si>
    <t xml:space="preserve">Metodologické postupy v literárnovednom výskume s presahom do mediálneho </t>
  </si>
  <si>
    <t>APVV-19-0284</t>
  </si>
  <si>
    <t>doc. Ing. Mgr. Jozef Bavoľár, PhD.</t>
  </si>
  <si>
    <t xml:space="preserve">Faktory výberu a dosahovania dlhodobých cieľov u mladých ľudí v období prechodu do </t>
  </si>
  <si>
    <t>APVV-19-0358</t>
  </si>
  <si>
    <t>Mgr. Zuzana Tokárová, PhD.</t>
  </si>
  <si>
    <t xml:space="preserve">Dejiny Hlinkovej slovenskej ľudovej strany v domácich a európskych demnziách (1905 - </t>
  </si>
  <si>
    <t>APVV-20-0179</t>
  </si>
  <si>
    <t xml:space="preserve">prof. PhDr. Marián Andričík, PhD. </t>
  </si>
  <si>
    <t>Interaktívny hypertextový lexikón literárnej vedy s korpusom kľúčových literárnovedných textov</t>
  </si>
  <si>
    <t>APVV-20-0319</t>
  </si>
  <si>
    <t>Mgr. Pavol Kačmár, PhD.</t>
  </si>
  <si>
    <t>Behaviorálne aspekty ocvid-19: Mapovanie správania súvisiaceho s pandémiou a jej psychologické , sociálne a ekonomické dôsledky</t>
  </si>
  <si>
    <t>APVV-20-0334</t>
  </si>
  <si>
    <t>Dr. h. c. prof. PhDr. Marcela Gbúrová, CSc.</t>
  </si>
  <si>
    <t>Nie je to pravda, ale mohla by byť: Konšpiračné teórie a hoaxy v modernom vývoji Slovenska v európskom kontexte</t>
  </si>
  <si>
    <t>APVV-20-0583</t>
  </si>
  <si>
    <t>prof. PhDr. Eugen Andreanský, PhD.</t>
  </si>
  <si>
    <t>Možné svety a modality: súčasné filozofické prístupy</t>
  </si>
  <si>
    <t>APVV-21-0485</t>
  </si>
  <si>
    <t xml:space="preserve">prof. Dr. Jörg Meier   </t>
  </si>
  <si>
    <t>Verba volant scripta manent. Slová uletia, zapísané zostáva. Karpathen Post - ako zdroj regionálnych dejín, jazyka a kultúry na Spiši na prelome 19. a 20. storočia</t>
  </si>
  <si>
    <t>APVV-17-0184</t>
  </si>
  <si>
    <t>RNDr. Kornel Richter, PhD.</t>
  </si>
  <si>
    <t>Dynamika doménových stien a skyrmiónov v tenkých magnetických vrstvách</t>
  </si>
  <si>
    <t>APVV-18-0251</t>
  </si>
  <si>
    <t>doc. RNDr. Martin Kundrát, Ph.D.</t>
  </si>
  <si>
    <t>Vplyv klimatických zmien vo východnej Laurázii na evolúciu druhohorných stavovcov: vysokorozlišovacia analýza unikátne fosilizovaných tkanív z Číny</t>
  </si>
  <si>
    <t>APVV-18-0285</t>
  </si>
  <si>
    <t>doc. RNDr. Gabriel Žoldák, PhD.</t>
  </si>
  <si>
    <t>Pochopenie mechanizmu inaktivácie IgG využitím individuálnych molekúl Hsp70 šaperónu a laserovej optickej pinzety</t>
  </si>
  <si>
    <t>APVV-20-0340</t>
  </si>
  <si>
    <t>Vývoj účinných geneticky kódovaných fotosenzibilizátorov</t>
  </si>
  <si>
    <t>APVV-21-0319</t>
  </si>
  <si>
    <t>Evolúcia bioty a podnebia v oblasti južného Turgajského prielivu:
refúgium endemitov alebo paleoprostredie selektívnej výmeny fauny
medzi Áziou a Európou v období kriedy ?</t>
  </si>
  <si>
    <t>DS-FR-19-0008</t>
  </si>
  <si>
    <t>RNDr. Mária Piknová, PhD.</t>
  </si>
  <si>
    <t>Interakcie mikroorganizmov s kovmi ako základ pre progresívne
biotechnologické postupy.</t>
  </si>
  <si>
    <t>2020 - 2022</t>
  </si>
  <si>
    <t>DS-FR-19-0025</t>
  </si>
  <si>
    <t>doc. Ing. Norbert Kopčo, PhD.</t>
  </si>
  <si>
    <t>Adaptabilita v priestorovom počúvaní</t>
  </si>
  <si>
    <t>SK-BY-RD-19-0008</t>
  </si>
  <si>
    <t>doc. RNDr. Erik Čižmár, PhD.</t>
  </si>
  <si>
    <t xml:space="preserve">Nové materiály pre mikroelektroniku šetrné k životnému prostrediu založené na komplexných oxidoch obsahujúcich bizmut s perovskitovou štruktúrou syntetizované pri vysokom tlaku </t>
  </si>
  <si>
    <t>SK-FR-19-0013</t>
  </si>
  <si>
    <t>Frustrované Heisenbergove spinové modely z perspektívy metód
lokalizovaných magnónov a kvantového Monte Carla</t>
  </si>
  <si>
    <t>SK-PL-21-0055</t>
  </si>
  <si>
    <t>RNDr. Martin Gmitra, PhD.</t>
  </si>
  <si>
    <t>Spinové javy vo van der Waalsovských 2D materiáloch a
nanodrôtoch</t>
  </si>
  <si>
    <t>2022 - 2023</t>
  </si>
  <si>
    <t>SK-SRB-21-0056</t>
  </si>
  <si>
    <t>Magnetický teplotne-citlivý nanogél: univerzálna platforma pre
nano-dodávk ové systémy pre biomedicínu</t>
  </si>
  <si>
    <t>SK-CZ-RD-21-0068</t>
  </si>
  <si>
    <t>doc. RNDr. Miroslav Almáši, PhD.</t>
  </si>
  <si>
    <t>Monolitické, hierarchicky porézne MOF-uhlíkové kompozity pre
environmentálne aplikácie</t>
  </si>
  <si>
    <t>SK-CZ-RD-21-0114</t>
  </si>
  <si>
    <t>Vplyv termoelektrických efektov na spinovo-orbitálne torzie v 2D van
der Waalsovských materiáloch</t>
  </si>
  <si>
    <t>MŠVVaŠ SR</t>
  </si>
  <si>
    <t>1/0653/19</t>
  </si>
  <si>
    <t>RNDr. Martin Kello, PhD.</t>
  </si>
  <si>
    <t>Sekundárne metabolity lišajníkov: sľubné modulátory nádorového mikroprostredia?</t>
  </si>
  <si>
    <t>1/0173/19</t>
  </si>
  <si>
    <t>doc. MVDr. Jozef Mihalik, CSc.</t>
  </si>
  <si>
    <t>Vplyv podávania entacapone na antioxidačný status a reprodukčné parametre samcov potkana</t>
  </si>
  <si>
    <t>1/0536/19</t>
  </si>
  <si>
    <t>doc. RNDr. Peter Solár, PhD.</t>
  </si>
  <si>
    <t>Úloha erytropoetínového receptora v odpovedi buniek adenokarcinómu mliečnej žľazy na paklitaxel v
podmienkach in vitro a in vivo</t>
  </si>
  <si>
    <t>1/0780/19</t>
  </si>
  <si>
    <t>Mgr. MUDr. Štefan Tóth, MBA, PhD.</t>
  </si>
  <si>
    <t>Využitie rozšírenej analýzy anamnestických, biochemických, socioekonomických faktorov a genetickej analýzy
pri optimalizovaní skríningu pacientov s familiárnou hypercholesterolémiou na Slovensku</t>
  </si>
  <si>
    <t>1/0393/20</t>
  </si>
  <si>
    <t>RNDr. Jana Štofilová, PhD.</t>
  </si>
  <si>
    <t>Adherenčné a imunomodulačné vlastnosti probiotických laktobacilov a ich vzťah k funkčnosti a integrite črevnej
bariéry pri črevných zápalových ochoreniach</t>
  </si>
  <si>
    <t>1/0177/20</t>
  </si>
  <si>
    <t>Mapovanie trajektórie a skúseností dospievajúcich s emocionálnymi a behaviorálnymi problémami v systéme
starostlivosti: možnosti vylepšenia z pohľadu dospievajúcich a ich rodičov</t>
  </si>
  <si>
    <t>1/0372/20</t>
  </si>
  <si>
    <t>MUDr. Zuzana Katreniaková, PhD.</t>
  </si>
  <si>
    <t>Využitie ekosociálnych a behaviorálnych intervencií v prevencii záťaže opatrovateľov osôb s Alzheimerovou
chorobou</t>
  </si>
  <si>
    <t>1/0598/20</t>
  </si>
  <si>
    <t>Analýza sérových a synoviálnych biomerkerov osteoartritídy v koreláte so zmenou klinického stavu pacientov po intraartikulárnej aplikácii autológnej plazmy bohatej na trombocyty.</t>
  </si>
  <si>
    <t>1/0622/20</t>
  </si>
  <si>
    <t>prof. MUDr. Jozef Radoňák, CSc., MPH</t>
  </si>
  <si>
    <t>Štúdium molekulového a metabolomického profilu karcinómu prsníka</t>
  </si>
  <si>
    <t>1/0229/20</t>
  </si>
  <si>
    <t>RNDr. Tímea Špaková, PhD.</t>
  </si>
  <si>
    <t>Analýza účinku exozómov produkovaných humánnymi mezenchýmovými kmeňovými bunkami na zápalové
chondrocyty s cieľom porovnať efektívnosť bezbunkovej a bunkovej terapie v liečbe osteoartritídy</t>
  </si>
  <si>
    <t>1/0008/20</t>
  </si>
  <si>
    <t>doc. RNDr. Pavol Švorc, CSc.</t>
  </si>
  <si>
    <t>Chronobiologické aspekty pohlavných rozdielov po apnoickej epizóde centrálneho typu a reoxygenácie v
experimentálnom modeli potkana v celkovej anestézii.</t>
  </si>
  <si>
    <t>1/0196/20</t>
  </si>
  <si>
    <t>RNDr. Ivan Talian, PhD.</t>
  </si>
  <si>
    <t>Využitie proteomickej analýzy distálnych humánnych tekutín pri stanovení ochorení čeľustno-sánkového kĺbu a
pri hodnotení účinnosti liečby pomocou intra-artikulárnej aplikácie kyseliny hyalurónovej</t>
  </si>
  <si>
    <t>1/0183/20</t>
  </si>
  <si>
    <t>prof. MUDr. Ivan Tkáč, PhD.</t>
  </si>
  <si>
    <t>Sledovanie genomických a proteomických markerov progresie aterosklerózy končatinových a karotických artérií
pri diabete 2. typu</t>
  </si>
  <si>
    <t>1/0333/20</t>
  </si>
  <si>
    <t>doc. RNDr. Vladimíra Tomečková, PhD.</t>
  </si>
  <si>
    <t>Slzná tekutina a sliny v preventívnej, prediktívnej a personalizovanej medicíne</t>
  </si>
  <si>
    <t>1/0319/20</t>
  </si>
  <si>
    <t>MUDr. Tomáš Vasilenko PhD.</t>
  </si>
  <si>
    <t>Vývoj aktívnych krytí rán na báze hydrogélov obsahujúcich rastlinné extrakty stimulujúce hojenie rán u zdravých
a diabetických potkanov</t>
  </si>
  <si>
    <t>1/0540/20</t>
  </si>
  <si>
    <t>doc. Mgr. Peter Urban, PhD.</t>
  </si>
  <si>
    <t>Štúdium vybraných biomarkerov vzniku a progresie demyelinizačných ochorení CNS</t>
  </si>
  <si>
    <t>1/0163/21</t>
  </si>
  <si>
    <t>doc. et doc. PhDr. Magdaléna Hagovská, PhD.</t>
  </si>
  <si>
    <t>Prevalencia bolesti a dizability chrbtice a kĺbov vo vybraných druhoch športu</t>
  </si>
  <si>
    <t>2021 - 2023</t>
  </si>
  <si>
    <t>1/0359/21</t>
  </si>
  <si>
    <t>MVDr. Elena Hatalová, PhD.</t>
  </si>
  <si>
    <t>Mapovanie epidemiologickej a epizootologickej distribúcie a výskytu vybraných zoonotických intestinálnych patogénov pomocou molekulových metód</t>
  </si>
  <si>
    <t>1/0513/21</t>
  </si>
  <si>
    <t>prof. MUDr. Ladislav Mirossay, DrSc.</t>
  </si>
  <si>
    <t>Klinická relevantnosť expresie PD receptorov „programovanej smrti“ v mikroprostredí karcinómov mliečnej žlazy.</t>
  </si>
  <si>
    <t>1/0539/21</t>
  </si>
  <si>
    <t>prof. MVDr. Ján Mojžiš, DrSc.</t>
  </si>
  <si>
    <t>Fibroblasty a nádorové mikroprostredie: bunkové interakcie a ich farmakologické ovplyvnenie.</t>
  </si>
  <si>
    <t>1/0540/21</t>
  </si>
  <si>
    <t>prof. MUDr. Peter Urdzík, PhD., MPH</t>
  </si>
  <si>
    <t>Korelácia kombinácie biochemických a klinických markerov pri diagnostike a prognóze klinického výskumu karcinómu</t>
  </si>
  <si>
    <t>1/0593/21</t>
  </si>
  <si>
    <t xml:space="preserve">Mgr. Daniela Fiľakovská, PhD. </t>
  </si>
  <si>
    <t>Raný vývin detí v kontexte marginalizovaných rómskych komunít: faktory ohrozujúce zdravie a zdravý vývin</t>
  </si>
  <si>
    <t>1/0723/21</t>
  </si>
  <si>
    <t>RNDr. Martin Bona, PhD.</t>
  </si>
  <si>
    <t>Sledovanie vplyvu oklúzie strednej mozgovej tepny s použitím konektomických údajov</t>
  </si>
  <si>
    <t>2/0073/21</t>
  </si>
  <si>
    <t>Mechanizmy metabolizácie glutamátu ako nástroj ischemickej tolerancie.</t>
  </si>
  <si>
    <t>1/0455/22</t>
  </si>
  <si>
    <t>RNDr. Peter Gál, PhD., MBA</t>
  </si>
  <si>
    <t>Vývoj aktívneho krytia rán na báze antibakteriálneho ( LPPO) hydrogélu obsahujúceho rastlinný extrakt stimulujúci hojenie rán.</t>
  </si>
  <si>
    <t>1/0617/22</t>
  </si>
  <si>
    <t>PharmDr. Marek Šarišský, PhD.</t>
  </si>
  <si>
    <t>SLAMF receptory u chronickej lymfocytovej leukémie - potenciálne ciele protinádorovej liečby.</t>
  </si>
  <si>
    <t>1/0748/22</t>
  </si>
  <si>
    <t xml:space="preserve"> Mgr. Vladimíra Timková, PhD.</t>
  </si>
  <si>
    <t>Behaviorálne inovácie v manažmente nadváhy a obezity u dospelej populácie.</t>
  </si>
  <si>
    <t>2022 - 2024</t>
  </si>
  <si>
    <t>1/0712/22</t>
  </si>
  <si>
    <t>Nové biomarkery prodromálnej Parkinsonovej choroby - longitudinálny projekt.</t>
  </si>
  <si>
    <t>1/0446/22</t>
  </si>
  <si>
    <t>doc. MUDr. Martina Čižmáriková, PhD.</t>
  </si>
  <si>
    <t>Štúdium chalkónov v kontexte ich pôsobenia na membránové transportéry zodpovedné za liekovú rezistenciu.</t>
  </si>
  <si>
    <t>1/0393/22</t>
  </si>
  <si>
    <t>doc. MUDr. Pavol Joppa, PhD.</t>
  </si>
  <si>
    <t>Terapeutické ovplyvnenie respiračnej insuficiencie vysokoprietokovou oxynogenoterapiou a neinvazívnou ventiláciou: hemodynamické efekty a vplyv na parametre srdcového výdaja.</t>
  </si>
  <si>
    <t>1/0733/22</t>
  </si>
  <si>
    <t>prof. MUDr. Peter Mitro, PhD.</t>
  </si>
  <si>
    <t>Autoimunitné mechanizmy ortostatickej intolerancie</t>
  </si>
  <si>
    <t>1/0298/19</t>
  </si>
  <si>
    <t>doc. RNDr. Marcel Uhrin, PhD.</t>
  </si>
  <si>
    <t>Refúgiá fauny v urbanizovanom prostredí: diverzita, ekológia a adaptácie živočíchov v mestskej aglomerácii</t>
  </si>
  <si>
    <t>1/0022/19</t>
  </si>
  <si>
    <t>prof. RNDr. Peter Fedoročko, CSc.</t>
  </si>
  <si>
    <t>Hypoxia a polymorfizmus transportného proteínu BCRP ako faktory ovplyvňujúce akumuláciu a účinok hypericínu v podmienkach in vitro a ex ovo</t>
  </si>
  <si>
    <t>1/0013/19</t>
  </si>
  <si>
    <t>Génové klastre biosyntetických génov skyrínu v endofytických hubách: kľúč k objasneniu biosyntézy hypericínu v rode Hypericum?</t>
  </si>
  <si>
    <t>1/0741/19</t>
  </si>
  <si>
    <t>Mgr. Vladislav Kolarčik, PhD.</t>
  </si>
  <si>
    <t>Vývinová biológia, polyploidizácia a interakcia cytotypov v sexuálnych-asexuálnych rastlinných skupinách</t>
  </si>
  <si>
    <t>1/0669/19</t>
  </si>
  <si>
    <t>prof. RNDr. Pavol Mártonfi, PhD.</t>
  </si>
  <si>
    <t>Bioticky indukovaná endoreduplikácia krytosemenných rastlín</t>
  </si>
  <si>
    <t>1/0658/20</t>
  </si>
  <si>
    <t>RNDr. Terézia Kisková, PhD.</t>
  </si>
  <si>
    <t>Kombinovaná liečba glioblastómu temozolomidom a sekundárnymi metabolitmi lišajníkov</t>
  </si>
  <si>
    <t>1/0760/20</t>
  </si>
  <si>
    <t>RNDr. Anna Alexovič Matiašová, PhD.</t>
  </si>
  <si>
    <t>Detekcia apoptotických procesov v bunkách nervového systému pomocou imunofluorescenčných metód aplikovaných v in vitro a in vivo modeloch</t>
  </si>
  <si>
    <t>1/0291/20</t>
  </si>
  <si>
    <t>doc. RNDr. Peter Paľove-Balang, PhD.</t>
  </si>
  <si>
    <t>Regulácia biosyntetických dráh produkujúcich biologicky významné izoflavonoidy v čeľadi Fabaceae.</t>
  </si>
  <si>
    <t>1/0798/20</t>
  </si>
  <si>
    <t>doc. Mgr. Michal Gallay, PhD.,</t>
  </si>
  <si>
    <t>Synergické využitie viacerých zdrojov dát z diaľkového prieskumu Zeme vo výskume krajiny</t>
  </si>
  <si>
    <t>1/0526/20</t>
  </si>
  <si>
    <t>Mgr. Katarína Lučivjanská, PhD.</t>
  </si>
  <si>
    <t>Investičné stratégie penzijných fondov a ich výkonnosti</t>
  </si>
  <si>
    <t>1/0148/19</t>
  </si>
  <si>
    <t>doc. RNDr. Ivan Potočňák, PhD.</t>
  </si>
  <si>
    <t>Komplexy platinových kovov s planárnymi aromatickými jadrami ako protinádorové liečivá</t>
  </si>
  <si>
    <t>1/0124/20</t>
  </si>
  <si>
    <t>RNDr.  Jana Šandrejová,  PhD.</t>
  </si>
  <si>
    <t>Vývoj nových schém pre automatizáciu a miniaturizáciu analytických procedúr a ich aplikácia na vypracovanie nových „zelených“ postupov pre analýzu rastlinných materiálov, farmaceutických prípravkov, biologických a environmentálnych vzoriek</t>
  </si>
  <si>
    <t>1/0138/20</t>
  </si>
  <si>
    <t>doc. RNDr. Viktor Víglaský, PhD.</t>
  </si>
  <si>
    <t>Inteligentné nanokonjugáty na báze nanočastíc a aptamérov DNA</t>
  </si>
  <si>
    <t>1/0743/19</t>
  </si>
  <si>
    <t>Isingove supravodiče pre topologické fázy hmoty</t>
  </si>
  <si>
    <t>1/0531/19</t>
  </si>
  <si>
    <t>prof. RNDr. Milan Žukovič, PhD.</t>
  </si>
  <si>
    <t>Exotické javy vo frustrovaných spinových systémoch</t>
  </si>
  <si>
    <t>1/0426/19</t>
  </si>
  <si>
    <t>Experimentálne štúdium relaxačných procesov v molekulových magnetických materiáloch</t>
  </si>
  <si>
    <t>1/0143/20</t>
  </si>
  <si>
    <t>Magnetizačné procesy kompozitov s magnetickými časticami s modifikovaným povrchom</t>
  </si>
  <si>
    <t>1/0105/20</t>
  </si>
  <si>
    <t>Teoretické štúdium multifunkčných kvantových nízko-rozmerných magnetických materiálov</t>
  </si>
  <si>
    <t>1/0225/20</t>
  </si>
  <si>
    <t>Príprava hybridných kompozitných materiálov a charakterizácia štruktúry a magnetických vlastností v širšom intervale teplôt</t>
  </si>
  <si>
    <t>1/0406/20</t>
  </si>
  <si>
    <t>Ing.Vladimír Girman, PhD.</t>
  </si>
  <si>
    <t>Štúdium štruktúry a fyzikálnych vlastností materiálov s vysokým stupňom neusporiadanosti.</t>
  </si>
  <si>
    <t>1/0557/20</t>
  </si>
  <si>
    <t xml:space="preserve">doc. Mgr. Gregor Bánó, PhD. </t>
  </si>
  <si>
    <t>Doba života singletového kyslíka v bunkách: cesta k zvýšenej efektívnosti fotodynamickej terapie nádorových ochorení</t>
  </si>
  <si>
    <t>1/0095/21</t>
  </si>
  <si>
    <t>Aplikácia inovatívnych nanokatalyzátorov a DFT simulácií pre efektívnu výrobu vodíka</t>
  </si>
  <si>
    <t>1/0177/21</t>
  </si>
  <si>
    <t>prof. RNDr. Viliam Geffert, DrSc.</t>
  </si>
  <si>
    <t>Popisná a výpočtová zložitosť automatov a algoritmov</t>
  </si>
  <si>
    <t>1/0220/21</t>
  </si>
  <si>
    <t>prof. Mgr. Vasiľ Andruch, DSc.</t>
  </si>
  <si>
    <t>Využitie alternatívnych rozpúšťadiel a prístupov na vývoj environmentálne priateľských postupov pre analytickú chémiu a organickú syntéz</t>
  </si>
  <si>
    <t>1/0514/21</t>
  </si>
  <si>
    <t>doc. Mgr. Ladislav Novotný, PhD.</t>
  </si>
  <si>
    <t>Priestorová redistribúcia ľudského kapitálu ako indikátor formovania regionálneho systému Slovenska</t>
  </si>
  <si>
    <t>1/0535/21</t>
  </si>
  <si>
    <t>prof. RNDr. Michal Hnatič, DrSc.</t>
  </si>
  <si>
    <t>Stochastická dynamika a turbulencia: Výpočet relevantných  parametrov a anomálnych indexov vo vyšších radoch poruchovej teórie</t>
  </si>
  <si>
    <t>1/0574/21</t>
  </si>
  <si>
    <t>Zafarbenia grafov vzhľadom na lokálne podmienky</t>
  </si>
  <si>
    <t>1/0779/21</t>
  </si>
  <si>
    <t>doc. RNDr. Peter Pristaš, CSc.</t>
  </si>
  <si>
    <t>Aktinobaktérie a aktinomycéty z extrémnych prostredí ako zdroj biodiverzity pre moderné biotechnológie</t>
  </si>
  <si>
    <t>1/0829/21</t>
  </si>
  <si>
    <t>Experimentálne štúdium magnetických nanočastíc pre biomedicínske aplikácie.</t>
  </si>
  <si>
    <t>1/0865/21</t>
  </si>
  <si>
    <t>prof. RNDr. Vladimír Zeleňák, DrSc.</t>
  </si>
  <si>
    <t>Nanopórovité materiály pre uskladnenie vodíka a jeho zlúčenín</t>
  </si>
  <si>
    <t>1/0869/21</t>
  </si>
  <si>
    <t>Mgr. Martin Panigaj, PhD.</t>
  </si>
  <si>
    <t>Špecifickou RNA podmienená aktivácia nanočastíc z nukleových kyselín</t>
  </si>
  <si>
    <t>2/0066/21</t>
  </si>
  <si>
    <t>Tuhé iónové vodiče: výroba, vlastnosti, perspektíva využitia v lítiových batériách s tuhým elektrolytom.</t>
  </si>
  <si>
    <t>2/0108/21</t>
  </si>
  <si>
    <t>RNDr. Matej Dudáš, PhD.</t>
  </si>
  <si>
    <t>Diverzita bioty miest v karpatsko-panónskej oblasti</t>
  </si>
  <si>
    <t>1/0152/22</t>
  </si>
  <si>
    <t>doc. RNDr. Miroslav Ploščica, CSc.</t>
  </si>
  <si>
    <t>Usporiadané algebraické štruktúry</t>
  </si>
  <si>
    <t>1/0132/22</t>
  </si>
  <si>
    <t>Vzájomné pôsobenie mriežkových vibrácií a lokalizovaných elektrónových podsystémov v kvantových magnetoch s rôznou mierou spin-orbitálnej interakcie</t>
  </si>
  <si>
    <t>1/0657/22</t>
  </si>
  <si>
    <t>doc. RNDr. Ondrej Hutník, PhD.</t>
  </si>
  <si>
    <t>Zovšeobecnené agregačné operátory: teória a aplikácie</t>
  </si>
  <si>
    <t>1/0168/22</t>
  </si>
  <si>
    <t>doc. Ing. Katarína Bónová, PhD.</t>
  </si>
  <si>
    <t>Paleogeografické a geodynamické interpretácie detritických minerálov z vybraných oblastí Západných Karpát: prípadová štúdia identifikácie charakteru transportných podmienok a zdrojových oblastí v krasových a nekrasových územiach</t>
  </si>
  <si>
    <t>1/0189/22</t>
  </si>
  <si>
    <t>Koordinačné zlúčeniny ako nanomagnety</t>
  </si>
  <si>
    <t>1/0438/22</t>
  </si>
  <si>
    <t>Funkčný význam jaskynných vchodov ako tranzientnej zóny pre terestrické spoločenstvá článkonožcov (Arthropoda)</t>
  </si>
  <si>
    <t>1/0546/22</t>
  </si>
  <si>
    <t>RNDr. Linda Petijová, PhD.</t>
  </si>
  <si>
    <t>Biosyntetické génové klastre antrachinónov: existuje analógia medzi endofytmi a ich hostiteľmi?</t>
  </si>
  <si>
    <t>1/0037/22</t>
  </si>
  <si>
    <t>prof. RNDr. Mária Kožurková, CSc.</t>
  </si>
  <si>
    <t>Vývoj a výskum nových farmakofórov na báze akridínu a kumarínu s antimikrobiálnymi a protinádorovými účinkami</t>
  </si>
  <si>
    <t>1/0645/22</t>
  </si>
  <si>
    <t>doc. RNDr. Ondrej Krídlo, PhD.</t>
  </si>
  <si>
    <t>Návrh nových metód v oblasti formálnej konceptovej analýzy a ich aplikovanie</t>
  </si>
  <si>
    <t>1/0350/22</t>
  </si>
  <si>
    <t>Výpočtové hodnotenie plasticity v priestorovom počúvaní</t>
  </si>
  <si>
    <t>PrávF UPJŠ</t>
  </si>
  <si>
    <t>1/0399/20</t>
  </si>
  <si>
    <t>doc. JUDr. Ladislav Orosz, CSc.</t>
  </si>
  <si>
    <t>Ústavodarná činnosť Národnej rady Slovenskej republiky (právno-politická analýza -hodnotenie-perspektívy)</t>
  </si>
  <si>
    <t>1/0790/20</t>
  </si>
  <si>
    <t>JUDr. Marcel Dolobáč, PhD.</t>
  </si>
  <si>
    <t>Ochrana zamestnanca v kontexte priemyselnej revolúcie 5.0 - východiská, možnosti, riziká</t>
  </si>
  <si>
    <t>1/0643/20</t>
  </si>
  <si>
    <t>Umelá inteligencia z pohľadu práva a etiky</t>
  </si>
  <si>
    <t>1/0765/20</t>
  </si>
  <si>
    <t>doc. JUDr. Peter Molnár, PhD.</t>
  </si>
  <si>
    <t>Ochrana ľudských hodnôt v súkromnom práve v kontexte moderných trendov a prebiehajúcej rekodifikácie súkromného práva</t>
  </si>
  <si>
    <t>1/0214/21</t>
  </si>
  <si>
    <t>JUDr. Anna Vartašová, PhD.</t>
  </si>
  <si>
    <t>Daň z nehnuteľnosti - právny stav a potenciál</t>
  </si>
  <si>
    <t>1/0485/21</t>
  </si>
  <si>
    <t xml:space="preserve">JUDr. Adrián Popovič, PhD. </t>
  </si>
  <si>
    <t>Súčasnosť a východiská reformovania systému vlastných zdrojov rozpočtu EÚ ( právne a ekonomické aspekty aj v kontexte dôsledkov pandémie ochorenia COVID-19)</t>
  </si>
  <si>
    <t>1/0187/22</t>
  </si>
  <si>
    <t>Extrateritoriálne účinky cudzích správnych rozhodnutí v podmienkach Európskej únie</t>
  </si>
  <si>
    <t>1/0259/22</t>
  </si>
  <si>
    <t>doc. JUDr. Ing. Jaroslav Dolný, PhD.</t>
  </si>
  <si>
    <t>Nové prístupy k riešeniu finančných ťažkostí podnikateľa</t>
  </si>
  <si>
    <t>FVS UPJŠ</t>
  </si>
  <si>
    <t>2/0068/19</t>
  </si>
  <si>
    <t>doc. Mgr. Iveta Jeleňová, PhD.</t>
  </si>
  <si>
    <t>Postoje voči migrantom v sociálnopsychologických kontextoch</t>
  </si>
  <si>
    <t>1/0290/20</t>
  </si>
  <si>
    <t>doc. PhDr. Richard Geffert, Ph.D.</t>
  </si>
  <si>
    <t>Sociálna spravodlivosť a starobné dôchodkové sporenie v Slovenskej republike</t>
  </si>
  <si>
    <t>1/0595/21</t>
  </si>
  <si>
    <t>doc. PhDr. Lenka Lachytová, PhD.</t>
  </si>
  <si>
    <t>Intervencie verejnej správy v čase COVID-19 a ich vplyv na kvalitu života občanov vybraných komunít</t>
  </si>
  <si>
    <t>1/0837/21</t>
  </si>
  <si>
    <t>Ing. Eva Výrostová, PhD.</t>
  </si>
  <si>
    <t>Priestorové a časové aspekty politiky súdržnosti EÚ: skúsenosti a perspektívy</t>
  </si>
  <si>
    <t>1/0055/22</t>
  </si>
  <si>
    <t>doc. Ing. Anna Čepelová, PhD.</t>
  </si>
  <si>
    <t>Význam smart technológií v procese zmierňovania ekonomických a sociálno psychologických dopadov pandémie COVID -19 na kvalitu života občanov.</t>
  </si>
  <si>
    <t>1/0734/22</t>
  </si>
  <si>
    <t xml:space="preserve">doc. Ing. Silvia Ručinská, PhD.  </t>
  </si>
  <si>
    <t>Zdieľanými verejnými službami k integrovanej samospráve</t>
  </si>
  <si>
    <t>1/0316/19</t>
  </si>
  <si>
    <t>prof. PaedDr. Štefan Šutaj, DrSc.</t>
  </si>
  <si>
    <t>Výmena obyvateľstva medzi Československom a Maďarskom - fakty a historické súvislosti v domácej a európskej politike</t>
  </si>
  <si>
    <t>1/0342/20</t>
  </si>
  <si>
    <t>Mgr. Maroš Melichárek,  PhD.</t>
  </si>
  <si>
    <t>Premeny a interakcie ideológie čechoslovakizmu a juhoslavizmu v podmienkach 20. storočia</t>
  </si>
  <si>
    <t>1/0523/20</t>
  </si>
  <si>
    <t>doc. Mgr. Mária Bačíková, PhD.</t>
  </si>
  <si>
    <t xml:space="preserve">Premeny a interakcie ideológie čechoslovakizmu a juhoslavizmu v podmienkach 20. </t>
  </si>
  <si>
    <t>1/0355/20</t>
  </si>
  <si>
    <t>Mgr. René Šebeňa, PhD.</t>
  </si>
  <si>
    <t>Mechanizmy sluchového priestorového a pozornostného spracovania: experimenty, oscilácie, výpočtové modely a analytické metódy.</t>
  </si>
  <si>
    <t>1/0371/20</t>
  </si>
  <si>
    <t>prof. PhDr.Oľga Orosová, CSc.</t>
  </si>
  <si>
    <t xml:space="preserve">Trendy v prevalencii rizikového správania adolescentov. Školské randomizované </t>
  </si>
  <si>
    <t>1/0447/20</t>
  </si>
  <si>
    <t>Dr. h. c. doc. Mgr., Slávka Tomaščíková, PhD.</t>
  </si>
  <si>
    <t>Globálne a lokálne v post-mileniárnych anglofónnych literatúrach, kultúrach a médiách.</t>
  </si>
  <si>
    <t>1/0257/20</t>
  </si>
  <si>
    <t>Mgr. et Mgr. Anabela Katreničová, PhD.</t>
  </si>
  <si>
    <t>Koncept ženy hrdinky v stredovekej exegetickej literatúre</t>
  </si>
  <si>
    <t>1/0130/21</t>
  </si>
  <si>
    <t>doc. Mgr. Renáta Panocová, PhD.</t>
  </si>
  <si>
    <t>Korpusové medzijazykové porovnanie deverbatívnych substantív s internacionálnymi sufixami.</t>
  </si>
  <si>
    <t>1/0232/21</t>
  </si>
  <si>
    <t>PhDr. Štefan Jusko, PhD.</t>
  </si>
  <si>
    <t>Vzťah filozofie a vedy v súčasnosti</t>
  </si>
  <si>
    <t>1/0321/21</t>
  </si>
  <si>
    <t>Výskum korelácií medzi deformáciami politického vedomia a nárastom politického extrémizmu u študentov stredných škôl Košického a Prešovského samosprávneho kraja.</t>
  </si>
  <si>
    <t>1/0344/21</t>
  </si>
  <si>
    <t>Ing. Eva Kiktova, PhD.</t>
  </si>
  <si>
    <t>Adaptívne maticové testy v audiometrii a v percepčnej fonetike</t>
  </si>
  <si>
    <t>1/0467/21</t>
  </si>
  <si>
    <t xml:space="preserve">doc. Marián Milčák, PhD. </t>
  </si>
  <si>
    <t>Tvárnosť subjektu a jeho netradičné podoby pri kreovaní obrazu človeka v súčasnej poézii</t>
  </si>
  <si>
    <t>1/0754/21</t>
  </si>
  <si>
    <t>doc. Soňa Lovašová, PhD.</t>
  </si>
  <si>
    <t>"Push-pull" sociálne faktory súvisiace s mierou adolescentov v kontexte sociálnej práce</t>
  </si>
  <si>
    <t>1/0853/21</t>
  </si>
  <si>
    <t>doc. PhDr. Beáta Ráczová, PhD.</t>
  </si>
  <si>
    <t>Špecifiká prechodu do dospelosti v kontexte cieľov a vybraných  osobnostných premenných a ich dopad na subjektívnu pohodu mladých dospelých.</t>
  </si>
  <si>
    <t>1/0109/21</t>
  </si>
  <si>
    <t xml:space="preserve">doc. Mgr. Erika Brodňanská, PhD. </t>
  </si>
  <si>
    <t>Poemata de se ipso Gregora z Nazianzu</t>
  </si>
  <si>
    <t>1/0109/22</t>
  </si>
  <si>
    <t>prof. PaedDr. Martin Pekár, PhD.</t>
  </si>
  <si>
    <t>Stratégie prežitia holokaustu a mestské elitu II</t>
  </si>
  <si>
    <t>1/0255/22</t>
  </si>
  <si>
    <t xml:space="preserve">prof. PhDr. František Šimon, CSc. </t>
  </si>
  <si>
    <t>Medicus poeta. Novolatinská literatúra lekárskych autorov spätých so Slovenskom</t>
  </si>
  <si>
    <t>1/0682/22</t>
  </si>
  <si>
    <t>PhDr. Lukáš Šutor, PhD.</t>
  </si>
  <si>
    <t>Komparatívna analýza a interpretácia vybraných typov ľudovej rozprávky západných Slovanov v kultúrno-antropologických kontextoch</t>
  </si>
  <si>
    <t>1/0024/22</t>
  </si>
  <si>
    <t>Vývoj a optimalizácia bakteriálneho expresného systému patologických foriem ľudského ľahkého reťazca imunoglobulínu IgG</t>
  </si>
  <si>
    <t>1/0028/22</t>
  </si>
  <si>
    <t>RNDr. Marián Fabián, CSc.</t>
  </si>
  <si>
    <t>Termodynamika katalických intermediátov respiračných cytochróm c oxidáz</t>
  </si>
  <si>
    <t>1/0074/22</t>
  </si>
  <si>
    <t xml:space="preserve">doc. RNDr. Erik Sedlák, DrSc. </t>
  </si>
  <si>
    <t>Modifikácia katalytických vlastností haloalkánových dehalogenáz metódami evolúcie proteínov</t>
  </si>
  <si>
    <t>1/0075/22</t>
  </si>
  <si>
    <t>doc. RNDr. Martin Kundrát, Ph.D.</t>
  </si>
  <si>
    <t>Vznik a ranná evolúcia rastových stratégií a letových schopností vtáčích dinosaurov</t>
  </si>
  <si>
    <t>2/0034/22</t>
  </si>
  <si>
    <t>Štúdium a modifikácia vlastností pavúčieho proteínu nadprodukovaného v Escherichia coli</t>
  </si>
  <si>
    <t>Mgr. Alena Buková, PhD.</t>
  </si>
  <si>
    <t>Prevalencia bolesti a dizability  chrbtice a kĺbov vo vybraných druhoch športu</t>
  </si>
  <si>
    <t>1/0754/20</t>
  </si>
  <si>
    <t>Mgr. Petra Tomková, PhD.</t>
  </si>
  <si>
    <t>Faktory športového výkonu v kontexte svalovej únavy ako reakcie na nadmerné tréningové zaťaženie adolescentov.</t>
  </si>
  <si>
    <t>1/0234/22</t>
  </si>
  <si>
    <t>prof. PaedDr. Ján Junger, CSc.</t>
  </si>
  <si>
    <t>Vplyv pandémie Covid 19 na pripravenosť a reakciu organizmu vysokoškolákov na telesnú záťaž.</t>
  </si>
  <si>
    <t>EK</t>
  </si>
  <si>
    <t>CA19113</t>
  </si>
  <si>
    <t>The European Researchers' Network Working on Second Victims</t>
  </si>
  <si>
    <t>CA18237</t>
  </si>
  <si>
    <t>EUdaphobase - Európska databáza údajov o pôdnej biológii pre ochranu pôdy</t>
  </si>
  <si>
    <t>CA18107</t>
  </si>
  <si>
    <t>doc. RNDr. Marcel Uhrin, PhD.
Mgr. Peter Kaňuch, PhD.</t>
  </si>
  <si>
    <t>Klimatická zmena a netopiere - od vedy k ochrane</t>
  </si>
  <si>
    <t>CA18202</t>
  </si>
  <si>
    <t>doc. RNDr. Zuzana Vargová, Ph.D.</t>
  </si>
  <si>
    <t>Network for Equilibria and Chemical Thermodynamics Advanced Research</t>
  </si>
  <si>
    <t>CA18102</t>
  </si>
  <si>
    <t>The European Aquatic Animal Tracking Network</t>
  </si>
  <si>
    <t>CA16218</t>
  </si>
  <si>
    <t>NANOSCALE COHERENT HYBRID DEVICES FOR SUPERCONDUCTING QUANTUM TECHNOLOGIES</t>
  </si>
  <si>
    <t>2017 - 2022</t>
  </si>
  <si>
    <t>CA17121</t>
  </si>
  <si>
    <t>RNDr. Veronika Huntošová, PhD.</t>
  </si>
  <si>
    <t>Correlated Multimodal Imaging in Life Sciences</t>
  </si>
  <si>
    <t>21585, InnoChange</t>
  </si>
  <si>
    <t>prof. RNDr. Gabriel Semanišin, PhD.</t>
  </si>
  <si>
    <t>InnoChange: Driving Change and Capacity Building Towards Innovative, Entrepreneurial Universities</t>
  </si>
  <si>
    <t>101046448, MHzTOMOSCOPY</t>
  </si>
  <si>
    <t>doc. RNDr. Jozef Uličný, CSc.</t>
  </si>
  <si>
    <t>MHz rate mulTiple prOjection X-ray MicrOSCOPY</t>
  </si>
  <si>
    <t>101046133, ISIDORe</t>
  </si>
  <si>
    <t>MVDr. Simona Sonderlichová</t>
  </si>
  <si>
    <t>INTEGRATED SERVICES FOR INFECTIOUS DISEASES OUTBREAK RESEARCH</t>
  </si>
  <si>
    <t>101057726, eCREAM</t>
  </si>
  <si>
    <t>enabling Clinical Research in Emergency and Acute care Medicine through automated data extraction</t>
  </si>
  <si>
    <t>2022 - 2027</t>
  </si>
  <si>
    <t xml:space="preserve">824087, EOSC-Life </t>
  </si>
  <si>
    <t xml:space="preserve">prof. MUDr. Daniel Pella, PhD. </t>
  </si>
  <si>
    <t>Providing an open collaborative space for digital biology in Europe</t>
  </si>
  <si>
    <t>945263, IMMERSE</t>
  </si>
  <si>
    <t>Mgr. Iveta Rajničová Nagyová, PhD.</t>
  </si>
  <si>
    <t xml:space="preserve">IMMERSE: Implementácia digitálneho mobilného mentálneho zdravia v trasách klinickej starostlivosti </t>
  </si>
  <si>
    <t>101015736, EU RESPONSE</t>
  </si>
  <si>
    <t xml:space="preserve">prof. MVDr. Monika Halánová, PhD. </t>
  </si>
  <si>
    <t>European Research and Preparedness Network for Pandemics and Emerging Infectious Diseases</t>
  </si>
  <si>
    <t>2020 - 2025</t>
  </si>
  <si>
    <t>964353, RIVER-EU</t>
  </si>
  <si>
    <t>prof. MUDr. Pavol Jarčuška, PhD.</t>
  </si>
  <si>
    <t>Reducing Inequalities in Vaccine uptake in the European Region - Engaging Underserved communities</t>
  </si>
  <si>
    <t>2021 - 2026</t>
  </si>
  <si>
    <t>826676, Scirocco Exchange</t>
  </si>
  <si>
    <t>SCIROCCO Exchange: Personalizovaný transfer poznatkov a prístup k na-dôkazoch-založeným aktívam integrovanej starostlivosti</t>
  </si>
  <si>
    <t>MFAaT Hungary /MIRRI SR</t>
  </si>
  <si>
    <t>SKHU/1902/4.1/093, RaRe</t>
  </si>
  <si>
    <t>doc. MUDr. Peter Takáč, PhD.</t>
  </si>
  <si>
    <t>Robot-Assisted Rehabilitation</t>
  </si>
  <si>
    <t>Visegrad Fund</t>
  </si>
  <si>
    <t xml:space="preserve">MUDr. Zuzana Katreniaková, PhD. </t>
  </si>
  <si>
    <t>Innovation in Health Literacy</t>
  </si>
  <si>
    <t>MZ SR</t>
  </si>
  <si>
    <t>COVIMEP</t>
  </si>
  <si>
    <t>Séroepidemiologická štúdia na prítomnosť protilátok voči SARS-CoV-2 vo vybraných regiónoch Slovenska (COVIMEP)</t>
  </si>
  <si>
    <t>2021 - 2022</t>
  </si>
  <si>
    <t>721933, UrbanHist</t>
  </si>
  <si>
    <t>History of European Urbanism in the 20th Century</t>
  </si>
  <si>
    <t>2016 - 2021</t>
  </si>
  <si>
    <t>957715, IMPRESA</t>
  </si>
  <si>
    <t>prof. PhDr. Oľga Orosová, CSc.</t>
  </si>
  <si>
    <t>IMPRESA -  Implementing Methamphetamine Prevention Strategies into Action</t>
  </si>
  <si>
    <t>952333, CasProt</t>
  </si>
  <si>
    <t>prof. RNDr. Erik Sedlák, DrSc.</t>
  </si>
  <si>
    <t>Fostering high scientific quality in protein research in Eastern Slovakia, CasProt</t>
  </si>
  <si>
    <t>101083466, EDCASS</t>
  </si>
  <si>
    <t xml:space="preserve">prof. RNDr. Gabriel Semanišin, PhD.  </t>
  </si>
  <si>
    <t>EDIH CASSOVIUM - European Digital Innovation Hub  (slov. Európske centrum digitálnych inovácií)</t>
  </si>
  <si>
    <t>MFAaT Hungary / MIRRI SR</t>
  </si>
  <si>
    <t>HUSKROUA/1702/8.1/0065, GeoSES</t>
  </si>
  <si>
    <t>doc. RNDr. Ján Kaňuk, PhD.</t>
  </si>
  <si>
    <t>Extension of the operational "Space Emergency System" towards monitoring of dangerous natural and man-made geo-processes in the HU-SK-RO-UA cross-border region, GeoSES</t>
  </si>
  <si>
    <t>DAAD</t>
  </si>
  <si>
    <t>RNDr. Lukáš Smolko, PhD.</t>
  </si>
  <si>
    <t>Metal(II) complexes with NSAIDs as potential anticancer agents</t>
  </si>
  <si>
    <t xml:space="preserve">ALICE CERN 0407/2022 </t>
  </si>
  <si>
    <t>doc. RNDr. Marek Bombara, PhD.</t>
  </si>
  <si>
    <t>Experiment
ALICE na LHC v CERN: Štúdium silno interagujúcej hmoty v extrémnych
podmienkach</t>
  </si>
  <si>
    <t>UPJŠ/ Instyle. AI s.r.o</t>
  </si>
  <si>
    <t>Projekt Fashion AI (Rámcová zmluva o spolupráci PF 90/2020)</t>
  </si>
  <si>
    <t>Mgr. Gabriela Vozáriková</t>
  </si>
  <si>
    <t>projekt Fashion AI</t>
  </si>
  <si>
    <t>TEHO</t>
  </si>
  <si>
    <t>PF 36/2021</t>
  </si>
  <si>
    <t>RNDr. Ján Elečko, PhD.</t>
  </si>
  <si>
    <t>TEHO - Syntéza nových typov antioxidantov</t>
  </si>
  <si>
    <t>Štátna ochrana pŕirody SR</t>
  </si>
  <si>
    <t>ŠOP SR-Z-8/2021</t>
  </si>
  <si>
    <t>Biospeleologický výskum a monitorong bezstavovcov</t>
  </si>
  <si>
    <t>2019/32-UPJŠ-4 Biomarkery</t>
  </si>
  <si>
    <t>prof. MUDr. Ivica Lazúrová, DrSc.</t>
  </si>
  <si>
    <t>Včasná diagnostika kardiovaskulárneho postihnutia pomocou nových hormonálnych biomarkerov</t>
  </si>
  <si>
    <t>2019/29-UPJŠ-1 DepDemGen</t>
  </si>
  <si>
    <t>MUDr. Miriam Kozárová, PhD.</t>
  </si>
  <si>
    <t>Sledovanie vzťahu vybraných génových variantov a proteomických markerov u pacientov s psychickými poruchami ako príspevok k ich personalizovanej liečbe.</t>
  </si>
  <si>
    <t>2019/35-UPJŠ-6 Transfec</t>
  </si>
  <si>
    <t>Faktory efektivity fekálnej transplantácie pri kolitíde spôsobenej Clostridioides difficile</t>
  </si>
  <si>
    <t>Špičkový ved. tím EXTASY Tkáčová</t>
  </si>
  <si>
    <t>prof. MUDr. Ružena Tkáčová, DrSc.</t>
  </si>
  <si>
    <t>Excelentný tím pre výskum aterosklerózy</t>
  </si>
  <si>
    <t>Špičkový tím KOSDIM</t>
  </si>
  <si>
    <t>prof. RNDr. Stanislav Jendroľ, DrSc.</t>
  </si>
  <si>
    <t>Košická Skupina Diskrétnej Matematiky</t>
  </si>
  <si>
    <t>2017 - 2023</t>
  </si>
  <si>
    <t>Špičkový tím TRIANGEL</t>
  </si>
  <si>
    <t>Tím pre špičkový výskum anorganických materiálov </t>
  </si>
  <si>
    <t>2017 -2023</t>
  </si>
  <si>
    <t>Špičkový ved. tím BIOAKTIV</t>
  </si>
  <si>
    <t>prof. RNDr. Peter Fedoročko, CSc.</t>
  </si>
  <si>
    <t>Tím výskumu bioaktívnych látok pre biomedicínske aplikácie</t>
  </si>
  <si>
    <t>2015 - 2022</t>
  </si>
  <si>
    <t>Špičkový ved. tím QMAGNA Feher</t>
  </si>
  <si>
    <t>dr.h.c., prof. RNDr. Alexander Feher, DrSc.</t>
  </si>
  <si>
    <t>Kvantový magnetizmus a nanofyzika</t>
  </si>
  <si>
    <t>Špičkový tím OST</t>
  </si>
  <si>
    <t>prof. PhDr. Pavel Stekauer, DrSc.</t>
  </si>
  <si>
    <t>Onomaziológia - slovotvorba - typológia - OST</t>
  </si>
  <si>
    <t>Granty Španielska</t>
  </si>
  <si>
    <t>US-1256179</t>
  </si>
  <si>
    <t>Identifikácia a charakterizácia nových kľúčových nodulových transportérov a kľúčových transkripčných faktorov v rhizobiálnej symbióze strukovín</t>
  </si>
  <si>
    <t>Výskumná agentúra</t>
  </si>
  <si>
    <t>313011V334, iCoTS</t>
  </si>
  <si>
    <t>Inovatívne riešenia pohonných, energetických a bezpečnostných komponentov dopravných prostriedkov, iCoTS</t>
  </si>
  <si>
    <t>313011V455, OPENMED</t>
  </si>
  <si>
    <t>doc. Mgr. Daniel Jancura, PhD.</t>
  </si>
  <si>
    <t>Otvorená vedecká komunita pre moderný interdisciplinárny výskum v medicíne (OPENMED)</t>
  </si>
  <si>
    <t>313011AUW7, NANOVIR</t>
  </si>
  <si>
    <t>ÚFV - doc. RNDr. Adriana Zeleňáková, PhD. (garantka projektu)</t>
  </si>
  <si>
    <t>Nanočastice pre riešenie diagnosticko-terapeutických problémov s COVID-19 (NANOVIR)</t>
  </si>
  <si>
    <t>313011V446_LISPER</t>
  </si>
  <si>
    <t>doc. RNDr. Ján Sabo, CSc., mim. prof.</t>
  </si>
  <si>
    <t>Integratívna stratégia v rozvoji personalizovanej medicíny vybraných zhubných nádorových ochorení a jej vplyv na kvalitu života</t>
  </si>
  <si>
    <t>MH SR</t>
  </si>
  <si>
    <t>313012S703, SU4ZP</t>
  </si>
  <si>
    <t xml:space="preserve">prof. RNDr. Ivan Žežula, CSc. </t>
  </si>
  <si>
    <t>Inovácia softvérového produktu pre oblasť zdravotného poistenia využitím metód strojového učenia, SU4ZP</t>
  </si>
  <si>
    <t>313011AUW6, BioPickmol</t>
  </si>
  <si>
    <t>Vývoj nanosenzorických fotonických systémov na rýchlu detekciu vírusov využitím metód riadenej evolúcie proteínovýchplatforiem: prípad SARS-CoV-2</t>
  </si>
  <si>
    <t>Vývoj nanosenzorických fotonických systémov na rýchlu detekciu vírusov využitím metód riadenej evolúcie proteínovýchplatforiem: prípad SARS-CoV-3</t>
  </si>
  <si>
    <t xml:space="preserve">313011V336_Drive4SIFood </t>
  </si>
  <si>
    <t>MVDr. Ladislav Strojný, PhD.</t>
  </si>
  <si>
    <t xml:space="preserve">Dopytovo-orientovaný výskum pre udržateľné a inovatívne potraviny, Drive4SIFood </t>
  </si>
  <si>
    <t>313011AUB1, AKARDIO COVID-19</t>
  </si>
  <si>
    <t>doc. MUDr. Ján Fedačko, PhD.</t>
  </si>
  <si>
    <t>Analýza kardiovaskulárnej a imunologickej odpovede pacientov po prekonaní COVID-19 so zameraním na výskum nových diagnostických markerov a terapeutických prostriedkov</t>
  </si>
  <si>
    <t>313011AUA5</t>
  </si>
  <si>
    <t>doc. MUDr. Silvia Farkašová Iannaccone, PhD.</t>
  </si>
  <si>
    <t>Nové možnosti manažmentu závažných ochorení v liečebno-preventívnej starostlivosti s ohľadom na bezpečnosť zdravotníckych profesionálov</t>
  </si>
  <si>
    <t>313011ASX1, IPMVDCov</t>
  </si>
  <si>
    <t>prof. MUDr. Viliam Donič, CSc.</t>
  </si>
  <si>
    <t>Návrh a implementácia pokročilých metód ventilačnej liečby a diagnostiky vírusových pneumónii vrátane Covid-19 s možnosťou ich rýchleho osvojenia</t>
  </si>
  <si>
    <t>313012T288, Funkčné potraviny</t>
  </si>
  <si>
    <t>MVDr. Emília Hijová, PhD.</t>
  </si>
  <si>
    <t>Funkčné potraviny pre zdravý život (T 288)</t>
  </si>
  <si>
    <t>313012T520</t>
  </si>
  <si>
    <t>Výskum a vývoj technológií strojového učenia a počítačového videnia pre fotorealistickú rekonštrukciu ľudí v 3D virtuálnom prostredí</t>
  </si>
  <si>
    <t>Tabuľka č. 20: Finančné prostriedky na ostatné (nevýskumné) projekty získané v roku 2022</t>
  </si>
  <si>
    <t>Botanická záhrada</t>
  </si>
  <si>
    <t>Európske zoskupenie územnej spolupráce Via Carpatia s ručením obmedzeným v spolupráci s Košickým samosprávnym krajom a Széchenyi Programiroda Nonprofit Kft.</t>
  </si>
  <si>
    <t>FMP-E/1901/1. 1/020</t>
  </si>
  <si>
    <t>Využitie zbierkových fondov drevín botanických záhrad v Košiciach a Nyíregyházi pri výchove a vzdelávaní detí a dospelých</t>
  </si>
  <si>
    <t>2020 - 2021</t>
  </si>
  <si>
    <t>MIRRI SR</t>
  </si>
  <si>
    <t>302071BWT6</t>
  </si>
  <si>
    <t>VOda DAžďová zo Skleníkov (VODAS)</t>
  </si>
  <si>
    <t>ZIV, 312011BFL4</t>
  </si>
  <si>
    <t>Zaisťovanie a implementácia Vnútorného systému zabezpečovania a overovania kvality na UPJŠ</t>
  </si>
  <si>
    <t>Sprostredkovateľský orgán OPĽZ-MSVVS SR</t>
  </si>
  <si>
    <t>IT Akadémia, 312011F057</t>
  </si>
  <si>
    <t>doc. RNDr. Dušan Šveda, CSc.</t>
  </si>
  <si>
    <t>IT Akadémia - vzdelávanie pre 21.storočie</t>
  </si>
  <si>
    <t>2016 - 2022</t>
  </si>
  <si>
    <t>POOK7-R1/V1-42, RCPU_KE I.-IV</t>
  </si>
  <si>
    <t>Regionálne centrum podpory učiteľov pre región:okresy Košice I.-IV.</t>
  </si>
  <si>
    <t>POOK7-R1/V1-46, RCPU_KE-okolie</t>
  </si>
  <si>
    <t>Regionálne centrum podpory učiteľov pre región: okres Košice-okolie</t>
  </si>
  <si>
    <t>007UPJŠ-2-1/2021</t>
  </si>
  <si>
    <t>RNDr. Ing. Michal Tkáč, PhD.</t>
  </si>
  <si>
    <t>Materská škola pri UPJŠ</t>
  </si>
  <si>
    <t>004UPJŠ-2-1/2021</t>
  </si>
  <si>
    <t>Stratégia ľudských zdrojov vo výskume na UPJŠ</t>
  </si>
  <si>
    <t>003UVLF-2-1/2021</t>
  </si>
  <si>
    <t xml:space="preserve">prof. RNDr. Gabriel Semanišin, PhD. </t>
  </si>
  <si>
    <t>Príprava štúdie uskutočniteľnosti integrácie výskumných univerzít mesta Košice</t>
  </si>
  <si>
    <t>006UPJŠ-2-1/2021</t>
  </si>
  <si>
    <t>One.Point</t>
  </si>
  <si>
    <t>2020-1-SK01-KA103-077820</t>
  </si>
  <si>
    <t>Mgr. Mária Vasiľová, PhD.</t>
  </si>
  <si>
    <t>Erasmus+ KA103 mobilita jednotlivcov s krajinami programu</t>
  </si>
  <si>
    <t>2020-1-SK01-KA107-077822</t>
  </si>
  <si>
    <t>Erasmus+ KA107 mobilita jednotlivcov s partnerskými krajinami</t>
  </si>
  <si>
    <t>2019-1-SK01-KA107-060323</t>
  </si>
  <si>
    <t>2021-1-SK01-KA131-HED-000007585</t>
  </si>
  <si>
    <t>Erasmus+ KA131 Projekt mobility vysokoškolských študentov a zamestnancov</t>
  </si>
  <si>
    <t>2022-1-SK01-KA131-HED-000065262</t>
  </si>
  <si>
    <t>2022-1-SK01-KA171-HED-000074092</t>
  </si>
  <si>
    <t>Erasmus+ KA171 - Medzinárodná
mobilita odchádzajúcich a prichádzajúcich podporená z fondov pre vonkajšie politiky</t>
  </si>
  <si>
    <t>2021-TCA-076</t>
  </si>
  <si>
    <t>Blended Intensive Programmes in Practice</t>
  </si>
  <si>
    <t>2022 - 2022</t>
  </si>
  <si>
    <t>622594_PARIPRE</t>
  </si>
  <si>
    <t xml:space="preserve">Mgr. Jaroslava Kopčáková, PhD. </t>
  </si>
  <si>
    <t>Physical activity-related injuries prevention in adolescents</t>
  </si>
  <si>
    <t>2020-1-CZ01-KA226-HE-094424</t>
  </si>
  <si>
    <t>doc. Ing. Jaroslav Majerník, PhD.</t>
  </si>
  <si>
    <t>New Era in Medical Education (NEWMED)</t>
  </si>
  <si>
    <t>2020-1-DE01-KA203-005677</t>
  </si>
  <si>
    <t>doc. RNDr. Ingrid Semanišinová, PhD.</t>
  </si>
  <si>
    <t>Enhancing functional thinking from primary to upper secondary school</t>
  </si>
  <si>
    <t>2021-1-SK01-KA220-HED-000023505</t>
  </si>
  <si>
    <t>PhDr. Miroslav Fečko, PhD.</t>
  </si>
  <si>
    <t>Digitálna vláda pre zelené obce a mestá</t>
  </si>
  <si>
    <t>2019-1-CZ01-KA203-061393</t>
  </si>
  <si>
    <t>Mgr. Renáta Timková, PhD.</t>
  </si>
  <si>
    <t>Assessment of Quality of Erasmus Traineeships</t>
  </si>
  <si>
    <t>005UPJŠ-2-1/2021</t>
  </si>
  <si>
    <t>Integrácia Košických univerzít v oblasti transferu technológií (CassTech)</t>
  </si>
  <si>
    <t>2021-2-CZ01-KA210-VET-00005133</t>
  </si>
  <si>
    <t xml:space="preserve">Mgr. Zuzana Küchelová, PhD. </t>
  </si>
  <si>
    <t>Vzdělávání sociálních pracovníků v péči o seniory prostřednictvím vybraných psychomotorických aktivit</t>
  </si>
  <si>
    <t>2022-1-PL01-KA220-YOU-000090100</t>
  </si>
  <si>
    <t>doc. PaedDr. Klaudia Zusková, PhD.</t>
  </si>
  <si>
    <t>Heads Up - Mental health of adolescents in school</t>
  </si>
  <si>
    <t>002UPJŠ-2-1/2021</t>
  </si>
  <si>
    <t xml:space="preserve">doc. Ing. Jaroslav Majerník, PhD. </t>
  </si>
  <si>
    <t>Podpora budovania praktických zručností študentov medicínskych a zdravotníckych študijných odborov pomocou simulačných nástrojov</t>
  </si>
  <si>
    <t>Rezident</t>
  </si>
  <si>
    <t>doc. MUDr. Jozef Firment, PhD.</t>
  </si>
  <si>
    <t>2015 - 2024</t>
  </si>
  <si>
    <t>Slovak Academic Information Agency</t>
  </si>
  <si>
    <t>OEAD BN22-2318</t>
  </si>
  <si>
    <t>Mgr. Marko Morávek</t>
  </si>
  <si>
    <t>Summer German Language Course in Austria - scholarship (SK to A)</t>
  </si>
  <si>
    <t>2022-03-15-001</t>
  </si>
  <si>
    <t>RNDr. Ivana Špaková, PhD.</t>
  </si>
  <si>
    <t>Characterization of endometrial cell intracellular communitaion and energy metabolism leading to endometriosis</t>
  </si>
  <si>
    <t>Visegrad Grant No. 22020140</t>
  </si>
  <si>
    <t>Science in V4 Countries –
Development of Novel Sensors
for Diagnosis of Diabetes</t>
  </si>
  <si>
    <t>MFAaT /MIRRI SR</t>
  </si>
  <si>
    <t>HUSKROUA/1901/6.1/0075, EFFUSE</t>
  </si>
  <si>
    <t>RNDr. Ivana Slepáková, PhD.</t>
  </si>
  <si>
    <t>Environment For the Future by Scientific Education</t>
  </si>
  <si>
    <t>IPPU, 312011AFP1</t>
  </si>
  <si>
    <t>doc. RNDr. Marián Kireš, PhD.</t>
  </si>
  <si>
    <t>Inovácia pedagogických praxí na UPJŠ zameraná na cielený rozvoj profesijných kompetencií budúcich učiteľov</t>
  </si>
  <si>
    <t xml:space="preserve">2021-1-IT02-KA220-HED-000029370 </t>
  </si>
  <si>
    <t>doc. RNDr. Zuzana Ješková, PhD.</t>
  </si>
  <si>
    <t>ALeMP – Adaptive Learning Management Platform for STEM, UNI Palermo</t>
  </si>
  <si>
    <t>MZV SR</t>
  </si>
  <si>
    <t>MZV - Histrická spoločnosť</t>
  </si>
  <si>
    <t>Dohoda o vzájomnej spolupráci</t>
  </si>
  <si>
    <t>Slovensko - Francúzsky univerzitný inštitút</t>
  </si>
  <si>
    <t>Simulácia Európskeho parlamentu</t>
  </si>
  <si>
    <t>prof. Mgr. Renáta Panocová, PhD.</t>
  </si>
  <si>
    <t>Zmluva o spolupráci</t>
  </si>
  <si>
    <t>koniec 2022</t>
  </si>
  <si>
    <t>008UPJŠ-4/2020</t>
  </si>
  <si>
    <t>prof. Mgr. MUDr. Erik Dorko, PhD., MPH, MBA</t>
  </si>
  <si>
    <t>Multimediálne technológie vo výučbe štúdií kardiovaskulárneho rizika a zdravotného stavu populácie pre študentov VŠ s využitím voľne dostupných softwarových aplikácií</t>
  </si>
  <si>
    <t>007UPJŠ-4/2020</t>
  </si>
  <si>
    <t>prof. MUDr. Ingrid Schusterová, PhD.</t>
  </si>
  <si>
    <t>Detská obezita: Etiopatogenéza, diagnostika a liečba.</t>
  </si>
  <si>
    <t>010UPJŠ-4/2021</t>
  </si>
  <si>
    <t>doc. MUDr. Kvetoslava Rimárová, CSc.</t>
  </si>
  <si>
    <t>Implementácia multimediálncyh technológií  vo výučbe preventívnych intervencií v lekárskych a nelekárskych odboroch</t>
  </si>
  <si>
    <t>018UPJŠ-4/2021</t>
  </si>
  <si>
    <t>Ultrasonografická anatómia periférnych nervov a ciev</t>
  </si>
  <si>
    <t>020UPJŠ-4/2021</t>
  </si>
  <si>
    <t>Dr.h.c. prof. MUDr. Andrej Jenča, CSc., MPH</t>
  </si>
  <si>
    <t>E-learningové vzdelávanie v predklinických a klinických disciplínach zubného lekárstva v krízových a núdzových podmienkach.</t>
  </si>
  <si>
    <t>023UK-4/2021</t>
  </si>
  <si>
    <t>Implementácia najnovších vedeckých poznatkov o zdravotných rizikách pôsobenia elektromagnetických polí do moderného zdravotníckeho vzdelávania.</t>
  </si>
  <si>
    <t>024UPJŠ-4/2021</t>
  </si>
  <si>
    <t>doc. MVDr. Iveta Domoráková, PhD.</t>
  </si>
  <si>
    <t>Integrácia nových foriem a technológií pri praktickej výučbe predmetu Histológia a embryológia</t>
  </si>
  <si>
    <t>020UKF-4/2021</t>
  </si>
  <si>
    <t>Zdravie, s ním súvisiace správanie adolescentov a možnosti prevencie pred civilizačnými ochoreniam</t>
  </si>
  <si>
    <t>016UPJŠ-4/2022</t>
  </si>
  <si>
    <t>doc. MUDr. Veronika Vargová, PhD.</t>
  </si>
  <si>
    <t>Kontrola fyzikálnych zručností študentov medicíny pomocou ultrasonografie</t>
  </si>
  <si>
    <t>040UK-4/2022</t>
  </si>
  <si>
    <t>Obsahová inovácia a digitalizácia povinného predmetu lekárska biofyzika a súvisiacich povinne voliteľných predmetov</t>
  </si>
  <si>
    <t>005UPJŠ-4/2020</t>
  </si>
  <si>
    <t>prof. RNDr. Martin Bačkor, DrSc.</t>
  </si>
  <si>
    <t>Ekológia rastlín - vývoj kurikula a tvorba modernej vysokoškolskej učebnice</t>
  </si>
  <si>
    <t>006UPJŠ-4/2020</t>
  </si>
  <si>
    <t>RNDr. Michal Goga, PhD.</t>
  </si>
  <si>
    <t>Vytvorenie laboratória na izoláciu a identifikáciu sekundárnych metabolitov lišajníkov (tvorba interných komerčne nedostupných štandardov) a napísanie skrípt pre predmet Biológia lišajníkov</t>
  </si>
  <si>
    <t>020UK-4/2020</t>
  </si>
  <si>
    <t>RNDr. Peter Ľuptáčik, PhD.</t>
  </si>
  <si>
    <t>Arachnológia – vysokoškolská učebnica a webová platforma</t>
  </si>
  <si>
    <t>010UPJŠ-4/2020</t>
  </si>
  <si>
    <t>RNDr. Stela Csachová, PhD.</t>
  </si>
  <si>
    <t>Geopriestorové technológie v bádateľsky orientovanom vyučovaní geografie</t>
  </si>
  <si>
    <t>020UPJŠ-4/2020</t>
  </si>
  <si>
    <t>Rozvíjanie poznania dôležitého pre učiteľa matematiky</t>
  </si>
  <si>
    <t>004UPJŠ-4/2020</t>
  </si>
  <si>
    <t>RNDr. Ivana Sotáková, Ph.D.</t>
  </si>
  <si>
    <t>Tvorba, implementácia a overovanie efektívnosti digitálnej knižnice s nástrojmi formatívneho hodnotenia pre prírodovedné predmety, matematiku a informatiku na základnej škole</t>
  </si>
  <si>
    <t>006TUKE-4/2021</t>
  </si>
  <si>
    <t>Príprava nových hybridných inžinierov pre batériové systémy, uchovávanie energie a vodíkové technológie</t>
  </si>
  <si>
    <t>006UPJŠ-4/2021</t>
  </si>
  <si>
    <t>Tvorba obsahu, metód a foriem výučby pre nový profesijne orientovaný študijný program Chemický laborant - špecialista na UCHV PF UPJŠ</t>
  </si>
  <si>
    <t>012UPJŠ-4/2021</t>
  </si>
  <si>
    <t>doc. RNDr. Ľubomír Šnajder, PhD.</t>
  </si>
  <si>
    <t>Vývoj digitálnej knižnice interdisciplinárnych STEAM projektov a jej implementácia do informatického, matematického a prírodovedného vzdelávania na stredných školách</t>
  </si>
  <si>
    <t>015UPJŠ-4/2021</t>
  </si>
  <si>
    <t>doc. RNDr. Adela Kravčáková, PhD.</t>
  </si>
  <si>
    <t>Podpora dištančných foriem vzdelávania a popularizácie v časticovej fyzike</t>
  </si>
  <si>
    <t>016UPJŠ-4/2021</t>
  </si>
  <si>
    <t>RNDr. Alena Gessert, PhD.</t>
  </si>
  <si>
    <t>Rok 2021 - Medzinárodný rok jaskýň a krasu - vzdelávajme sa, skúmajme a chráňme</t>
  </si>
  <si>
    <t>014UPJŠ-4/2020</t>
  </si>
  <si>
    <t>doc. Mgr. Gabriel Eštok, PhD.</t>
  </si>
  <si>
    <t>Inovatívny model vzdelávania vedúceho k aktívnemu občianstvu ako prevencii pred nárastom politického extrémizmu u študentov</t>
  </si>
  <si>
    <t>009UPJŠ-4/2020</t>
  </si>
  <si>
    <t>doc. Mgr. Jana Balegová, PhD.</t>
  </si>
  <si>
    <t>Cursus Latinus - vysokoškolské učebné texty latinského jazyka pre študijný program Latinský jazyk</t>
  </si>
  <si>
    <t>014UPJŠ-4/2021</t>
  </si>
  <si>
    <t>doc. PhDr. Marián Andričík, PhD.</t>
  </si>
  <si>
    <t>Preklad a recepcia viazanej poézie ako generačný problém</t>
  </si>
  <si>
    <t>021PU-4/2021</t>
  </si>
  <si>
    <t>doc. Mgr. Ján Sabol, PhD. ArtD.</t>
  </si>
  <si>
    <t>Alternatívne a komunitné médiá - predmet kritickej analýzy</t>
  </si>
  <si>
    <t>023UPJŠ-4/2021</t>
  </si>
  <si>
    <t>doc. PhDr. Margita Mesárošová, CSc.</t>
  </si>
  <si>
    <t>Nové prístupy v pedagogickej psychológii vo vzdelávaní psychológov</t>
  </si>
  <si>
    <t>079UK-4/2021</t>
  </si>
  <si>
    <t>Mgr. Pavol Kačmár</t>
  </si>
  <si>
    <t>Rozvoj výučby štatistických metód a praktík otvorenej vedy v spoločenských vedách</t>
  </si>
  <si>
    <t>020UKF – 4/2021</t>
  </si>
  <si>
    <t>Mgr. Marcel Čurgali</t>
  </si>
  <si>
    <t xml:space="preserve">Zdravie, s ním súvisiace správanie adolescentov a možnosti prevencie pred civilizačným ochoreniami. </t>
  </si>
  <si>
    <t>005UPJŠ-4/2021</t>
  </si>
  <si>
    <t>eduLab - edukačné laboratórium lab-ona- chip technológie pre zrýchlenie inovácií diagnostických metód na Slovensku</t>
  </si>
  <si>
    <t>Nadácia Pontis</t>
  </si>
  <si>
    <t>SK-NICMP21_093</t>
  </si>
  <si>
    <t>Nauč sa základy informačnej bezpečnosti a vzdelávaj svoje okolie</t>
  </si>
  <si>
    <t>Úrad vlády Slovenskej republiky</t>
  </si>
  <si>
    <t>09I03-03-V01-00011</t>
  </si>
  <si>
    <t>Štipendiá pre excelentných výskumníkov ohrozených vojnovým konfliktom na Ukrajine - Yana Markus</t>
  </si>
  <si>
    <t>09I03-03-V01-00043</t>
  </si>
  <si>
    <t>prof. Dr. Yaroslav Bazeľ, DrSc., prof. Mgr. Vasiľ Andruch, DSc.</t>
  </si>
  <si>
    <t>Štipendiá pre excelentných výskumníkov ohrozených vojnovým konfliktom na Ukrajine - Serhii Zaruba</t>
  </si>
  <si>
    <t>09I03-03-V01-00049</t>
  </si>
  <si>
    <t>Štipendiá pre excelentných výskumníkov ohrozených vojnovým konfliktom na Ukrajine - Vasyl Cherlinka</t>
  </si>
  <si>
    <t>09I03-03-V01-00096</t>
  </si>
  <si>
    <t>Štipendiá pre excelentných výskumníkov ohrozených vojnovým konfliktom na Ukrajine - Vitalij Bilanych</t>
  </si>
  <si>
    <t>09I03-03-V01-00119</t>
  </si>
  <si>
    <t>Štipendiá pre excelentných výskumníkov ohrozených vojnovým konfliktom na Ukrajine - Albert Kotvytskiy</t>
  </si>
  <si>
    <t>GGC01009</t>
  </si>
  <si>
    <t>PhDr. Eliška Župová, PhD.</t>
  </si>
  <si>
    <t>Budúcnosť verejnej správy</t>
  </si>
  <si>
    <t>Univerzitná knižnica</t>
  </si>
  <si>
    <t>FPU</t>
  </si>
  <si>
    <t>21-514-04709</t>
  </si>
  <si>
    <t>PhDr. Zuzana Babicová</t>
  </si>
  <si>
    <t>Čítajme a vzdelávajme sa - podpora nákupu literatúry do fondu UK UPJŠ v Košiciach</t>
  </si>
  <si>
    <t>22-514-04760</t>
  </si>
  <si>
    <t>Knihy a vzdelávanie sú spojené nádoby: akvizícia univerzitnej knižnice</t>
  </si>
  <si>
    <t>Tabuľka č. 21: Prehľad umeleckej činnosti vysokej školy za rok 2022</t>
  </si>
  <si>
    <t>Kategória výkonu</t>
  </si>
  <si>
    <t>Autor</t>
  </si>
  <si>
    <t>Názov projektu/umeleckého výkonu</t>
  </si>
  <si>
    <t>Miesto realizácie</t>
  </si>
  <si>
    <t>Termín realizácie</t>
  </si>
  <si>
    <t>Tabuľka č. 22: Prehľad odoberania vysokoškolských titulov, návrhov na odvolanie profesora, zneplatnenia štátnej alebo rigoróznej skúšky a vzdaní sa akademického titulu za rok 2022</t>
  </si>
  <si>
    <t>Rozhodnutia o neplatnosti štátnej skúšky alebo jej časti</t>
  </si>
  <si>
    <t>Rozhodnutia o neplatnosti rigoróznej skúšky alebo jej časti</t>
  </si>
  <si>
    <t>Rozhodnutia o odňatí vedecko-pedagogického alebo umelecko-pedagogického titulu docent</t>
  </si>
  <si>
    <t>Rozhodnutia o podaní návrhu na odvolanie profesora</t>
  </si>
  <si>
    <t>Počet fyzických osôb, ktoré sa vzdali akademického titulu</t>
  </si>
  <si>
    <t>Počet rozhodnutí</t>
  </si>
  <si>
    <t xml:space="preserve">Študijný odbor </t>
  </si>
  <si>
    <t>Počet fyzických osôb</t>
  </si>
  <si>
    <t>Študijný program štátnej skúšky</t>
  </si>
  <si>
    <t>Študijný odbor rigoróznej skúšky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</si>
</sst>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"/>
    <numFmt numFmtId="165" formatCode="#,##0.00\ &quot;€&quot;"/>
  </numFmts>
  <fonts count="49" x14ac:knownFonts="1">
    <font>
      <sz val="12"/>
      <name val="Times New Roman"/>
      <charset val="238"/>
    </font>
    <font>
      <b/>
      <sz val="12"/>
      <name val="Times New Roman"/>
      <family val="1"/>
      <charset val="238"/>
    </font>
    <font>
      <sz val="8"/>
      <name val="Times New Roman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4"/>
      <name val="Times New Roman"/>
      <family val="1"/>
    </font>
    <font>
      <sz val="11.5"/>
      <name val="Times New Roman"/>
      <family val="1"/>
      <charset val="238"/>
    </font>
    <font>
      <sz val="48"/>
      <name val="Times New Roman"/>
      <family val="1"/>
      <charset val="238"/>
    </font>
    <font>
      <sz val="12"/>
      <name val="Times New Roman"/>
      <charset val="238"/>
    </font>
    <font>
      <b/>
      <sz val="11.5"/>
      <name val="Times New Roman"/>
      <family val="1"/>
      <charset val="238"/>
    </font>
    <font>
      <b/>
      <sz val="8"/>
      <color indexed="81"/>
      <name val="Tahoma"/>
      <charset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Calibri"/>
      <family val="2"/>
      <charset val="238"/>
    </font>
    <font>
      <sz val="11"/>
      <name val="Times New Roman"/>
      <family val="1"/>
      <charset val="238"/>
    </font>
    <font>
      <sz val="36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0"/>
      <name val="Times New Roman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Calibri"/>
      <family val="2"/>
      <charset val="238"/>
    </font>
    <font>
      <b/>
      <sz val="24"/>
      <name val="Times New Roman"/>
      <family val="1"/>
      <charset val="238"/>
    </font>
    <font>
      <sz val="10"/>
      <name val="Arial"/>
    </font>
    <font>
      <sz val="10"/>
      <name val="Arial"/>
      <family val="2"/>
      <charset val="238"/>
    </font>
    <font>
      <strike/>
      <sz val="12"/>
      <name val="Times New Roman"/>
      <family val="1"/>
      <charset val="238"/>
    </font>
    <font>
      <sz val="10"/>
      <name val="Arial"/>
      <family val="2"/>
    </font>
    <font>
      <sz val="12"/>
      <name val="Tahoma"/>
    </font>
    <font>
      <sz val="12"/>
      <name val="Times New Roman"/>
    </font>
    <font>
      <sz val="11"/>
      <color rgb="FF000000"/>
      <name val="Calibri"/>
      <family val="2"/>
    </font>
    <font>
      <sz val="10"/>
      <color rgb="FF000000"/>
      <name val="Calibri"/>
    </font>
    <font>
      <sz val="10"/>
      <name val="Calibri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Calibri"/>
      <family val="2"/>
    </font>
    <font>
      <sz val="11"/>
      <color rgb="FF000000"/>
      <name val="Calibri"/>
      <family val="2"/>
      <charset val="238"/>
    </font>
    <font>
      <sz val="12"/>
      <name val="Calibri"/>
    </font>
    <font>
      <sz val="12"/>
      <color rgb="FF00000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4B084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C000"/>
        <bgColor rgb="FF000000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8">
    <xf numFmtId="0" fontId="0" fillId="0" borderId="0"/>
    <xf numFmtId="9" fontId="13" fillId="0" borderId="0" applyFont="0" applyFill="0" applyBorder="0" applyAlignment="0" applyProtection="0"/>
    <xf numFmtId="0" fontId="20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17" fillId="0" borderId="0"/>
  </cellStyleXfs>
  <cellXfs count="7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/>
    <xf numFmtId="0" fontId="0" fillId="0" borderId="7" xfId="0" applyBorder="1"/>
    <xf numFmtId="0" fontId="0" fillId="0" borderId="8" xfId="0" applyBorder="1"/>
    <xf numFmtId="0" fontId="9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9" xfId="0" applyBorder="1" applyAlignment="1">
      <alignment vertical="center"/>
    </xf>
    <xf numFmtId="0" fontId="8" fillId="0" borderId="0" xfId="0" applyFont="1" applyAlignment="1">
      <alignment wrapText="1"/>
    </xf>
    <xf numFmtId="0" fontId="0" fillId="0" borderId="1" xfId="0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/>
    </xf>
    <xf numFmtId="0" fontId="0" fillId="0" borderId="11" xfId="0" applyBorder="1"/>
    <xf numFmtId="0" fontId="9" fillId="0" borderId="0" xfId="0" applyFont="1" applyAlignment="1">
      <alignment vertical="center" wrapText="1"/>
    </xf>
    <xf numFmtId="0" fontId="11" fillId="2" borderId="1" xfId="0" applyFont="1" applyFill="1" applyBorder="1"/>
    <xf numFmtId="0" fontId="0" fillId="2" borderId="1" xfId="0" applyFill="1" applyBorder="1"/>
    <xf numFmtId="0" fontId="6" fillId="0" borderId="4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/>
    <xf numFmtId="0" fontId="6" fillId="2" borderId="1" xfId="0" applyFont="1" applyFill="1" applyBorder="1"/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0" fillId="2" borderId="4" xfId="0" applyFill="1" applyBorder="1"/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0" fillId="0" borderId="23" xfId="0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31" xfId="0" applyBorder="1" applyAlignment="1">
      <alignment horizontal="center" vertical="center" wrapText="1"/>
    </xf>
    <xf numFmtId="0" fontId="0" fillId="0" borderId="14" xfId="0" applyBorder="1"/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/>
    <xf numFmtId="0" fontId="6" fillId="0" borderId="16" xfId="0" applyFont="1" applyBorder="1"/>
    <xf numFmtId="0" fontId="0" fillId="0" borderId="15" xfId="0" applyBorder="1"/>
    <xf numFmtId="0" fontId="6" fillId="0" borderId="16" xfId="0" applyFont="1" applyBorder="1" applyAlignment="1">
      <alignment wrapText="1"/>
    </xf>
    <xf numFmtId="0" fontId="0" fillId="0" borderId="32" xfId="0" applyBorder="1"/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64" fontId="11" fillId="2" borderId="4" xfId="0" applyNumberFormat="1" applyFont="1" applyFill="1" applyBorder="1"/>
    <xf numFmtId="164" fontId="11" fillId="2" borderId="1" xfId="0" applyNumberFormat="1" applyFont="1" applyFill="1" applyBorder="1"/>
    <xf numFmtId="164" fontId="0" fillId="2" borderId="4" xfId="0" applyNumberFormat="1" applyFill="1" applyBorder="1"/>
    <xf numFmtId="164" fontId="0" fillId="2" borderId="1" xfId="0" applyNumberFormat="1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0" xfId="0" applyFont="1"/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8" fillId="0" borderId="0" xfId="0" applyFont="1"/>
    <xf numFmtId="0" fontId="18" fillId="0" borderId="0" xfId="0" applyFont="1" applyAlignment="1">
      <alignment vertical="top" wrapText="1"/>
    </xf>
    <xf numFmtId="3" fontId="19" fillId="0" borderId="0" xfId="0" applyNumberFormat="1" applyFont="1" applyAlignment="1">
      <alignment vertical="top" wrapText="1"/>
    </xf>
    <xf numFmtId="3" fontId="19" fillId="0" borderId="0" xfId="2" applyNumberFormat="1" applyFont="1" applyAlignment="1">
      <alignment vertical="top" wrapText="1"/>
    </xf>
    <xf numFmtId="3" fontId="21" fillId="0" borderId="0" xfId="2" applyNumberFormat="1" applyFont="1" applyAlignment="1">
      <alignment vertical="center" wrapText="1"/>
    </xf>
    <xf numFmtId="3" fontId="19" fillId="0" borderId="0" xfId="2" applyNumberFormat="1" applyFont="1" applyAlignment="1">
      <alignment vertical="center" wrapText="1"/>
    </xf>
    <xf numFmtId="3" fontId="19" fillId="0" borderId="0" xfId="3" applyNumberFormat="1" applyFont="1" applyAlignment="1">
      <alignment vertical="center" wrapText="1"/>
    </xf>
    <xf numFmtId="3" fontId="19" fillId="0" borderId="0" xfId="4" applyNumberFormat="1" applyFont="1" applyAlignment="1">
      <alignment vertical="center" wrapText="1"/>
    </xf>
    <xf numFmtId="3" fontId="19" fillId="0" borderId="0" xfId="5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3" fontId="19" fillId="0" borderId="0" xfId="3" applyNumberFormat="1" applyFont="1" applyAlignment="1">
      <alignment vertical="top" wrapText="1"/>
    </xf>
    <xf numFmtId="3" fontId="19" fillId="0" borderId="0" xfId="4" applyNumberFormat="1" applyFont="1" applyAlignment="1">
      <alignment vertical="top" wrapText="1"/>
    </xf>
    <xf numFmtId="3" fontId="19" fillId="0" borderId="0" xfId="5" applyNumberFormat="1" applyFont="1" applyAlignment="1">
      <alignment vertical="top" wrapText="1"/>
    </xf>
    <xf numFmtId="0" fontId="24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0" fillId="0" borderId="39" xfId="0" applyBorder="1"/>
    <xf numFmtId="0" fontId="0" fillId="2" borderId="13" xfId="0" applyFill="1" applyBorder="1"/>
    <xf numFmtId="0" fontId="0" fillId="2" borderId="31" xfId="0" applyFill="1" applyBorder="1"/>
    <xf numFmtId="0" fontId="0" fillId="0" borderId="41" xfId="0" applyBorder="1"/>
    <xf numFmtId="0" fontId="0" fillId="0" borderId="3" xfId="0" applyBorder="1"/>
    <xf numFmtId="0" fontId="0" fillId="2" borderId="37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1" xfId="0" applyFill="1" applyBorder="1"/>
    <xf numFmtId="0" fontId="0" fillId="2" borderId="38" xfId="0" applyFill="1" applyBorder="1"/>
    <xf numFmtId="164" fontId="0" fillId="2" borderId="13" xfId="0" applyNumberFormat="1" applyFill="1" applyBorder="1"/>
    <xf numFmtId="164" fontId="0" fillId="2" borderId="31" xfId="0" applyNumberFormat="1" applyFill="1" applyBorder="1"/>
    <xf numFmtId="0" fontId="0" fillId="0" borderId="48" xfId="0" applyBorder="1"/>
    <xf numFmtId="0" fontId="0" fillId="2" borderId="10" xfId="0" applyFill="1" applyBorder="1"/>
    <xf numFmtId="164" fontId="0" fillId="2" borderId="12" xfId="0" applyNumberFormat="1" applyFill="1" applyBorder="1"/>
    <xf numFmtId="0" fontId="0" fillId="2" borderId="37" xfId="0" applyFill="1" applyBorder="1" applyAlignment="1">
      <alignment horizontal="center"/>
    </xf>
    <xf numFmtId="0" fontId="0" fillId="2" borderId="40" xfId="0" applyFill="1" applyBorder="1"/>
    <xf numFmtId="0" fontId="6" fillId="2" borderId="42" xfId="0" applyFont="1" applyFill="1" applyBorder="1" applyAlignment="1">
      <alignment horizontal="left" vertical="center"/>
    </xf>
    <xf numFmtId="0" fontId="0" fillId="2" borderId="39" xfId="0" applyFill="1" applyBorder="1"/>
    <xf numFmtId="0" fontId="0" fillId="2" borderId="36" xfId="0" applyFill="1" applyBorder="1"/>
    <xf numFmtId="0" fontId="6" fillId="2" borderId="34" xfId="0" applyFont="1" applyFill="1" applyBorder="1" applyAlignment="1">
      <alignment vertical="center" wrapText="1"/>
    </xf>
    <xf numFmtId="0" fontId="0" fillId="2" borderId="13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left"/>
    </xf>
    <xf numFmtId="0" fontId="22" fillId="2" borderId="1" xfId="0" applyFont="1" applyFill="1" applyBorder="1"/>
    <xf numFmtId="0" fontId="22" fillId="2" borderId="54" xfId="0" applyFont="1" applyFill="1" applyBorder="1"/>
    <xf numFmtId="0" fontId="22" fillId="2" borderId="52" xfId="0" applyFont="1" applyFill="1" applyBorder="1"/>
    <xf numFmtId="0" fontId="22" fillId="2" borderId="1" xfId="1" applyNumberFormat="1" applyFont="1" applyFill="1" applyBorder="1"/>
    <xf numFmtId="164" fontId="22" fillId="2" borderId="1" xfId="0" applyNumberFormat="1" applyFont="1" applyFill="1" applyBorder="1"/>
    <xf numFmtId="164" fontId="22" fillId="2" borderId="54" xfId="0" applyNumberFormat="1" applyFont="1" applyFill="1" applyBorder="1"/>
    <xf numFmtId="0" fontId="22" fillId="0" borderId="33" xfId="0" applyFont="1" applyBorder="1" applyAlignment="1">
      <alignment horizontal="left" wrapText="1"/>
    </xf>
    <xf numFmtId="0" fontId="22" fillId="2" borderId="33" xfId="0" applyFont="1" applyFill="1" applyBorder="1" applyAlignment="1">
      <alignment horizontal="left" wrapText="1"/>
    </xf>
    <xf numFmtId="0" fontId="22" fillId="2" borderId="3" xfId="0" applyFont="1" applyFill="1" applyBorder="1"/>
    <xf numFmtId="0" fontId="22" fillId="2" borderId="36" xfId="0" applyFont="1" applyFill="1" applyBorder="1"/>
    <xf numFmtId="0" fontId="22" fillId="2" borderId="34" xfId="0" applyFont="1" applyFill="1" applyBorder="1"/>
    <xf numFmtId="0" fontId="22" fillId="2" borderId="27" xfId="0" applyFont="1" applyFill="1" applyBorder="1" applyAlignment="1">
      <alignment horizontal="left" wrapText="1"/>
    </xf>
    <xf numFmtId="164" fontId="22" fillId="2" borderId="13" xfId="1" applyNumberFormat="1" applyFont="1" applyFill="1" applyBorder="1"/>
    <xf numFmtId="164" fontId="22" fillId="2" borderId="31" xfId="1" applyNumberFormat="1" applyFont="1" applyFill="1" applyBorder="1"/>
    <xf numFmtId="164" fontId="22" fillId="2" borderId="51" xfId="1" applyNumberFormat="1" applyFont="1" applyFill="1" applyBorder="1"/>
    <xf numFmtId="0" fontId="22" fillId="0" borderId="0" xfId="0" applyFont="1" applyAlignment="1">
      <alignment horizontal="left"/>
    </xf>
    <xf numFmtId="164" fontId="22" fillId="2" borderId="41" xfId="0" applyNumberFormat="1" applyFont="1" applyFill="1" applyBorder="1"/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2" borderId="8" xfId="0" applyFont="1" applyFill="1" applyBorder="1"/>
    <xf numFmtId="164" fontId="22" fillId="2" borderId="8" xfId="0" applyNumberFormat="1" applyFont="1" applyFill="1" applyBorder="1"/>
    <xf numFmtId="0" fontId="22" fillId="2" borderId="17" xfId="0" applyFont="1" applyFill="1" applyBorder="1"/>
    <xf numFmtId="164" fontId="22" fillId="2" borderId="53" xfId="1" applyNumberFormat="1" applyFont="1" applyFill="1" applyBorder="1"/>
    <xf numFmtId="0" fontId="22" fillId="2" borderId="40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2" borderId="49" xfId="0" applyFont="1" applyFill="1" applyBorder="1"/>
    <xf numFmtId="164" fontId="22" fillId="2" borderId="42" xfId="1" applyNumberFormat="1" applyFont="1" applyFill="1" applyBorder="1"/>
    <xf numFmtId="164" fontId="22" fillId="2" borderId="52" xfId="0" applyNumberFormat="1" applyFont="1" applyFill="1" applyBorder="1"/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17" xfId="0" applyBorder="1" applyAlignment="1">
      <alignment horizontal="center" vertical="center" wrapText="1"/>
    </xf>
    <xf numFmtId="0" fontId="0" fillId="0" borderId="55" xfId="0" applyBorder="1"/>
    <xf numFmtId="0" fontId="0" fillId="0" borderId="56" xfId="0" applyBorder="1"/>
    <xf numFmtId="0" fontId="6" fillId="2" borderId="33" xfId="0" applyFont="1" applyFill="1" applyBorder="1"/>
    <xf numFmtId="0" fontId="6" fillId="2" borderId="34" xfId="0" applyFont="1" applyFill="1" applyBorder="1"/>
    <xf numFmtId="0" fontId="6" fillId="2" borderId="57" xfId="0" applyFont="1" applyFill="1" applyBorder="1" applyAlignment="1">
      <alignment vertical="center" wrapText="1"/>
    </xf>
    <xf numFmtId="0" fontId="6" fillId="2" borderId="46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0" fillId="0" borderId="0" xfId="0" applyAlignment="1">
      <alignment vertical="center"/>
    </xf>
    <xf numFmtId="0" fontId="6" fillId="0" borderId="8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0" fillId="0" borderId="40" xfId="0" applyBorder="1"/>
    <xf numFmtId="0" fontId="0" fillId="2" borderId="42" xfId="0" applyFill="1" applyBorder="1"/>
    <xf numFmtId="0" fontId="17" fillId="0" borderId="60" xfId="0" applyFont="1" applyBorder="1" applyAlignment="1">
      <alignment horizontal="center" vertical="center"/>
    </xf>
    <xf numFmtId="0" fontId="0" fillId="2" borderId="53" xfId="0" applyFill="1" applyBorder="1"/>
    <xf numFmtId="0" fontId="17" fillId="0" borderId="50" xfId="0" applyFont="1" applyBorder="1" applyAlignment="1">
      <alignment horizontal="center" vertical="center" wrapText="1"/>
    </xf>
    <xf numFmtId="0" fontId="0" fillId="2" borderId="29" xfId="0" applyFill="1" applyBorder="1"/>
    <xf numFmtId="0" fontId="6" fillId="0" borderId="37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vertical="top" wrapText="1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0" fillId="0" borderId="62" xfId="0" applyBorder="1"/>
    <xf numFmtId="0" fontId="0" fillId="0" borderId="30" xfId="0" applyBorder="1"/>
    <xf numFmtId="0" fontId="0" fillId="2" borderId="12" xfId="0" applyFill="1" applyBorder="1"/>
    <xf numFmtId="0" fontId="29" fillId="0" borderId="15" xfId="0" applyFont="1" applyBorder="1" applyAlignment="1">
      <alignment horizontal="center" vertical="center"/>
    </xf>
    <xf numFmtId="0" fontId="19" fillId="3" borderId="0" xfId="0" applyFont="1" applyFill="1" applyAlignment="1">
      <alignment vertical="top"/>
    </xf>
    <xf numFmtId="0" fontId="18" fillId="3" borderId="0" xfId="0" applyFont="1" applyFill="1" applyAlignment="1">
      <alignment vertical="top"/>
    </xf>
    <xf numFmtId="0" fontId="18" fillId="3" borderId="0" xfId="0" applyFont="1" applyFill="1" applyAlignment="1">
      <alignment vertical="top" wrapText="1"/>
    </xf>
    <xf numFmtId="3" fontId="19" fillId="3" borderId="0" xfId="0" applyNumberFormat="1" applyFont="1" applyFill="1" applyAlignment="1">
      <alignment vertical="top" wrapText="1"/>
    </xf>
    <xf numFmtId="3" fontId="19" fillId="3" borderId="0" xfId="2" applyNumberFormat="1" applyFont="1" applyFill="1" applyAlignment="1">
      <alignment vertical="top" wrapText="1"/>
    </xf>
    <xf numFmtId="3" fontId="19" fillId="3" borderId="0" xfId="3" applyNumberFormat="1" applyFont="1" applyFill="1" applyAlignment="1">
      <alignment vertical="top" wrapText="1"/>
    </xf>
    <xf numFmtId="3" fontId="19" fillId="3" borderId="0" xfId="4" applyNumberFormat="1" applyFont="1" applyFill="1" applyAlignment="1">
      <alignment vertical="top" wrapText="1"/>
    </xf>
    <xf numFmtId="3" fontId="19" fillId="3" borderId="0" xfId="5" applyNumberFormat="1" applyFont="1" applyFill="1" applyAlignment="1">
      <alignment vertical="top" wrapText="1"/>
    </xf>
    <xf numFmtId="0" fontId="32" fillId="0" borderId="0" xfId="0" applyFont="1" applyAlignment="1">
      <alignment horizontal="left" vertical="center"/>
    </xf>
    <xf numFmtId="0" fontId="34" fillId="4" borderId="63" xfId="0" applyFont="1" applyFill="1" applyBorder="1"/>
    <xf numFmtId="0" fontId="34" fillId="4" borderId="64" xfId="0" applyFont="1" applyFill="1" applyBorder="1"/>
    <xf numFmtId="0" fontId="35" fillId="4" borderId="63" xfId="0" applyFont="1" applyFill="1" applyBorder="1"/>
    <xf numFmtId="0" fontId="35" fillId="4" borderId="64" xfId="0" applyFont="1" applyFill="1" applyBorder="1"/>
    <xf numFmtId="0" fontId="36" fillId="0" borderId="0" xfId="0" applyFont="1"/>
    <xf numFmtId="0" fontId="34" fillId="0" borderId="0" xfId="0" applyFont="1" applyAlignment="1">
      <alignment wrapText="1"/>
    </xf>
    <xf numFmtId="0" fontId="34" fillId="0" borderId="0" xfId="0" applyFont="1"/>
    <xf numFmtId="0" fontId="34" fillId="0" borderId="63" xfId="0" applyFont="1" applyBorder="1"/>
    <xf numFmtId="0" fontId="34" fillId="0" borderId="64" xfId="0" applyFont="1" applyBorder="1"/>
    <xf numFmtId="0" fontId="6" fillId="0" borderId="67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/>
    </xf>
    <xf numFmtId="0" fontId="34" fillId="4" borderId="71" xfId="0" applyFont="1" applyFill="1" applyBorder="1"/>
    <xf numFmtId="0" fontId="34" fillId="0" borderId="71" xfId="0" applyFont="1" applyBorder="1"/>
    <xf numFmtId="0" fontId="35" fillId="4" borderId="71" xfId="0" applyFont="1" applyFill="1" applyBorder="1"/>
    <xf numFmtId="0" fontId="0" fillId="5" borderId="72" xfId="0" applyFill="1" applyBorder="1" applyAlignment="1">
      <alignment horizontal="center"/>
    </xf>
    <xf numFmtId="0" fontId="34" fillId="5" borderId="73" xfId="0" applyFont="1" applyFill="1" applyBorder="1"/>
    <xf numFmtId="0" fontId="34" fillId="5" borderId="74" xfId="0" applyFont="1" applyFill="1" applyBorder="1"/>
    <xf numFmtId="0" fontId="34" fillId="5" borderId="75" xfId="0" applyFont="1" applyFill="1" applyBorder="1"/>
    <xf numFmtId="0" fontId="37" fillId="4" borderId="63" xfId="0" applyFont="1" applyFill="1" applyBorder="1" applyAlignment="1">
      <alignment horizontal="left"/>
    </xf>
    <xf numFmtId="0" fontId="37" fillId="4" borderId="64" xfId="0" applyFont="1" applyFill="1" applyBorder="1" applyAlignment="1">
      <alignment horizontal="left"/>
    </xf>
    <xf numFmtId="0" fontId="37" fillId="4" borderId="65" xfId="0" applyFont="1" applyFill="1" applyBorder="1" applyAlignment="1">
      <alignment horizontal="left"/>
    </xf>
    <xf numFmtId="0" fontId="37" fillId="4" borderId="66" xfId="0" applyFont="1" applyFill="1" applyBorder="1" applyAlignment="1">
      <alignment horizontal="left"/>
    </xf>
    <xf numFmtId="0" fontId="34" fillId="4" borderId="65" xfId="0" applyFont="1" applyFill="1" applyBorder="1"/>
    <xf numFmtId="3" fontId="34" fillId="4" borderId="65" xfId="0" applyNumberFormat="1" applyFont="1" applyFill="1" applyBorder="1"/>
    <xf numFmtId="0" fontId="35" fillId="4" borderId="65" xfId="0" applyFont="1" applyFill="1" applyBorder="1"/>
    <xf numFmtId="0" fontId="35" fillId="4" borderId="66" xfId="0" applyFont="1" applyFill="1" applyBorder="1"/>
    <xf numFmtId="4" fontId="35" fillId="4" borderId="66" xfId="0" applyNumberFormat="1" applyFont="1" applyFill="1" applyBorder="1"/>
    <xf numFmtId="0" fontId="34" fillId="4" borderId="66" xfId="0" applyFont="1" applyFill="1" applyBorder="1"/>
    <xf numFmtId="4" fontId="34" fillId="4" borderId="66" xfId="0" applyNumberFormat="1" applyFont="1" applyFill="1" applyBorder="1"/>
    <xf numFmtId="0" fontId="22" fillId="0" borderId="46" xfId="0" applyFont="1" applyBorder="1" applyAlignment="1">
      <alignment wrapText="1"/>
    </xf>
    <xf numFmtId="2" fontId="22" fillId="0" borderId="1" xfId="1" applyNumberFormat="1" applyFont="1" applyFill="1" applyBorder="1"/>
    <xf numFmtId="2" fontId="22" fillId="0" borderId="1" xfId="0" applyNumberFormat="1" applyFont="1" applyBorder="1"/>
    <xf numFmtId="2" fontId="22" fillId="0" borderId="8" xfId="0" applyNumberFormat="1" applyFont="1" applyBorder="1"/>
    <xf numFmtId="2" fontId="22" fillId="0" borderId="41" xfId="0" applyNumberFormat="1" applyFont="1" applyBorder="1"/>
    <xf numFmtId="2" fontId="22" fillId="0" borderId="33" xfId="0" applyNumberFormat="1" applyFont="1" applyBorder="1"/>
    <xf numFmtId="2" fontId="22" fillId="0" borderId="39" xfId="0" applyNumberFormat="1" applyFont="1" applyBorder="1"/>
    <xf numFmtId="0" fontId="35" fillId="0" borderId="63" xfId="0" applyFont="1" applyBorder="1"/>
    <xf numFmtId="3" fontId="35" fillId="0" borderId="63" xfId="0" applyNumberFormat="1" applyFont="1" applyBorder="1"/>
    <xf numFmtId="3" fontId="34" fillId="0" borderId="63" xfId="0" applyNumberFormat="1" applyFont="1" applyBorder="1"/>
    <xf numFmtId="0" fontId="6" fillId="0" borderId="63" xfId="0" applyFont="1" applyBorder="1" applyAlignment="1">
      <alignment horizontal="center"/>
    </xf>
    <xf numFmtId="0" fontId="0" fillId="0" borderId="63" xfId="0" applyBorder="1"/>
    <xf numFmtId="0" fontId="38" fillId="0" borderId="3" xfId="0" applyFont="1" applyBorder="1" applyAlignment="1">
      <alignment horizontal="center" wrapText="1"/>
    </xf>
    <xf numFmtId="0" fontId="38" fillId="0" borderId="3" xfId="0" applyFont="1" applyBorder="1" applyAlignment="1">
      <alignment wrapText="1"/>
    </xf>
    <xf numFmtId="0" fontId="38" fillId="0" borderId="13" xfId="0" applyFont="1" applyBorder="1" applyAlignment="1">
      <alignment horizontal="center" wrapText="1"/>
    </xf>
    <xf numFmtId="0" fontId="38" fillId="0" borderId="31" xfId="0" applyFont="1" applyBorder="1" applyAlignment="1">
      <alignment wrapText="1"/>
    </xf>
    <xf numFmtId="0" fontId="38" fillId="0" borderId="63" xfId="0" applyFont="1" applyBorder="1" applyAlignment="1">
      <alignment horizontal="center"/>
    </xf>
    <xf numFmtId="0" fontId="38" fillId="0" borderId="84" xfId="0" applyFont="1" applyBorder="1" applyAlignment="1">
      <alignment horizontal="center"/>
    </xf>
    <xf numFmtId="0" fontId="38" fillId="2" borderId="32" xfId="0" applyFont="1" applyFill="1" applyBorder="1"/>
    <xf numFmtId="0" fontId="38" fillId="2" borderId="47" xfId="0" applyFont="1" applyFill="1" applyBorder="1"/>
    <xf numFmtId="0" fontId="38" fillId="2" borderId="2" xfId="0" applyFont="1" applyFill="1" applyBorder="1"/>
    <xf numFmtId="0" fontId="38" fillId="2" borderId="39" xfId="0" applyFont="1" applyFill="1" applyBorder="1"/>
    <xf numFmtId="0" fontId="38" fillId="0" borderId="63" xfId="0" applyFont="1" applyBorder="1"/>
    <xf numFmtId="0" fontId="38" fillId="0" borderId="81" xfId="0" applyFont="1" applyBorder="1" applyAlignment="1">
      <alignment horizontal="center"/>
    </xf>
    <xf numFmtId="0" fontId="38" fillId="0" borderId="85" xfId="0" applyFont="1" applyBorder="1" applyAlignment="1">
      <alignment horizontal="center"/>
    </xf>
    <xf numFmtId="0" fontId="39" fillId="0" borderId="63" xfId="0" applyFont="1" applyBorder="1"/>
    <xf numFmtId="0" fontId="39" fillId="2" borderId="63" xfId="0" applyFont="1" applyFill="1" applyBorder="1"/>
    <xf numFmtId="0" fontId="39" fillId="4" borderId="63" xfId="0" applyFont="1" applyFill="1" applyBorder="1"/>
    <xf numFmtId="0" fontId="39" fillId="2" borderId="5" xfId="0" applyFont="1" applyFill="1" applyBorder="1"/>
    <xf numFmtId="0" fontId="39" fillId="2" borderId="3" xfId="0" applyFont="1" applyFill="1" applyBorder="1"/>
    <xf numFmtId="0" fontId="39" fillId="2" borderId="36" xfId="0" applyFont="1" applyFill="1" applyBorder="1"/>
    <xf numFmtId="0" fontId="39" fillId="2" borderId="11" xfId="0" applyFont="1" applyFill="1" applyBorder="1" applyAlignment="1">
      <alignment horizontal="center"/>
    </xf>
    <xf numFmtId="0" fontId="39" fillId="2" borderId="11" xfId="0" applyFont="1" applyFill="1" applyBorder="1"/>
    <xf numFmtId="0" fontId="39" fillId="2" borderId="38" xfId="0" applyFont="1" applyFill="1" applyBorder="1"/>
    <xf numFmtId="0" fontId="39" fillId="2" borderId="33" xfId="0" applyFont="1" applyFill="1" applyBorder="1" applyAlignment="1">
      <alignment vertical="center" wrapText="1"/>
    </xf>
    <xf numFmtId="0" fontId="39" fillId="2" borderId="1" xfId="0" applyFont="1" applyFill="1" applyBorder="1" applyAlignment="1">
      <alignment horizontal="center"/>
    </xf>
    <xf numFmtId="0" fontId="39" fillId="2" borderId="1" xfId="0" applyFont="1" applyFill="1" applyBorder="1"/>
    <xf numFmtId="0" fontId="39" fillId="2" borderId="39" xfId="0" applyFont="1" applyFill="1" applyBorder="1"/>
    <xf numFmtId="0" fontId="39" fillId="2" borderId="34" xfId="0" applyFont="1" applyFill="1" applyBorder="1" applyAlignment="1">
      <alignment vertical="center" wrapText="1"/>
    </xf>
    <xf numFmtId="0" fontId="39" fillId="2" borderId="3" xfId="0" applyFont="1" applyFill="1" applyBorder="1" applyAlignment="1">
      <alignment horizontal="center"/>
    </xf>
    <xf numFmtId="0" fontId="39" fillId="2" borderId="15" xfId="0" applyFont="1" applyFill="1" applyBorder="1"/>
    <xf numFmtId="0" fontId="39" fillId="2" borderId="16" xfId="0" applyFont="1" applyFill="1" applyBorder="1"/>
    <xf numFmtId="0" fontId="17" fillId="0" borderId="3" xfId="0" applyFont="1" applyBorder="1" applyAlignment="1">
      <alignment vertical="center"/>
    </xf>
    <xf numFmtId="0" fontId="17" fillId="0" borderId="36" xfId="0" applyFont="1" applyBorder="1" applyAlignment="1">
      <alignment vertical="center"/>
    </xf>
    <xf numFmtId="0" fontId="0" fillId="0" borderId="63" xfId="0" applyBorder="1" applyAlignment="1">
      <alignment horizontal="center"/>
    </xf>
    <xf numFmtId="0" fontId="0" fillId="5" borderId="63" xfId="0" applyFill="1" applyBorder="1"/>
    <xf numFmtId="0" fontId="6" fillId="5" borderId="63" xfId="0" applyFont="1" applyFill="1" applyBorder="1"/>
    <xf numFmtId="0" fontId="0" fillId="0" borderId="81" xfId="0" applyBorder="1" applyAlignment="1">
      <alignment horizontal="center"/>
    </xf>
    <xf numFmtId="0" fontId="0" fillId="0" borderId="81" xfId="0" applyBorder="1"/>
    <xf numFmtId="0" fontId="0" fillId="5" borderId="81" xfId="0" applyFill="1" applyBorder="1"/>
    <xf numFmtId="0" fontId="0" fillId="5" borderId="63" xfId="0" applyFill="1" applyBorder="1" applyAlignment="1">
      <alignment horizontal="center"/>
    </xf>
    <xf numFmtId="0" fontId="0" fillId="5" borderId="77" xfId="0" applyFill="1" applyBorder="1"/>
    <xf numFmtId="3" fontId="0" fillId="5" borderId="63" xfId="0" applyNumberFormat="1" applyFill="1" applyBorder="1"/>
    <xf numFmtId="0" fontId="0" fillId="5" borderId="79" xfId="0" applyFill="1" applyBorder="1"/>
    <xf numFmtId="0" fontId="0" fillId="5" borderId="80" xfId="0" applyFill="1" applyBorder="1"/>
    <xf numFmtId="14" fontId="0" fillId="0" borderId="4" xfId="0" applyNumberFormat="1" applyBorder="1"/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14" fontId="0" fillId="0" borderId="63" xfId="0" applyNumberFormat="1" applyBorder="1"/>
    <xf numFmtId="0" fontId="0" fillId="0" borderId="20" xfId="0" applyBorder="1"/>
    <xf numFmtId="14" fontId="0" fillId="0" borderId="1" xfId="0" applyNumberFormat="1" applyBorder="1"/>
    <xf numFmtId="0" fontId="0" fillId="0" borderId="22" xfId="0" applyBorder="1"/>
    <xf numFmtId="0" fontId="0" fillId="0" borderId="23" xfId="0" applyBorder="1"/>
    <xf numFmtId="0" fontId="6" fillId="0" borderId="11" xfId="0" applyFont="1" applyBorder="1"/>
    <xf numFmtId="0" fontId="6" fillId="0" borderId="22" xfId="0" applyFont="1" applyBorder="1"/>
    <xf numFmtId="0" fontId="0" fillId="0" borderId="6" xfId="0" applyBorder="1"/>
    <xf numFmtId="0" fontId="6" fillId="0" borderId="32" xfId="0" applyFont="1" applyBorder="1"/>
    <xf numFmtId="0" fontId="0" fillId="0" borderId="86" xfId="0" applyBorder="1"/>
    <xf numFmtId="0" fontId="26" fillId="0" borderId="0" xfId="0" applyFont="1"/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0" fillId="7" borderId="4" xfId="0" applyFill="1" applyBorder="1"/>
    <xf numFmtId="0" fontId="0" fillId="7" borderId="1" xfId="0" applyFill="1" applyBorder="1"/>
    <xf numFmtId="0" fontId="6" fillId="7" borderId="1" xfId="0" applyFont="1" applyFill="1" applyBorder="1"/>
    <xf numFmtId="0" fontId="0" fillId="8" borderId="1" xfId="0" applyFill="1" applyBorder="1"/>
    <xf numFmtId="0" fontId="6" fillId="8" borderId="1" xfId="0" applyFont="1" applyFill="1" applyBorder="1"/>
    <xf numFmtId="0" fontId="40" fillId="0" borderId="0" xfId="0" applyFont="1"/>
    <xf numFmtId="0" fontId="39" fillId="2" borderId="10" xfId="0" applyFont="1" applyFill="1" applyBorder="1" applyAlignment="1">
      <alignment vertical="center"/>
    </xf>
    <xf numFmtId="0" fontId="6" fillId="0" borderId="3" xfId="0" applyFont="1" applyBorder="1"/>
    <xf numFmtId="0" fontId="41" fillId="0" borderId="1" xfId="0" applyFont="1" applyBorder="1" applyAlignment="1">
      <alignment wrapText="1"/>
    </xf>
    <xf numFmtId="0" fontId="41" fillId="0" borderId="2" xfId="0" applyFont="1" applyBorder="1" applyAlignment="1">
      <alignment wrapText="1"/>
    </xf>
    <xf numFmtId="0" fontId="42" fillId="0" borderId="4" xfId="0" applyFont="1" applyBorder="1"/>
    <xf numFmtId="0" fontId="42" fillId="4" borderId="1" xfId="0" applyFont="1" applyFill="1" applyBorder="1"/>
    <xf numFmtId="0" fontId="42" fillId="4" borderId="2" xfId="0" applyFont="1" applyFill="1" applyBorder="1"/>
    <xf numFmtId="0" fontId="42" fillId="4" borderId="2" xfId="0" applyFont="1" applyFill="1" applyBorder="1" applyAlignment="1">
      <alignment wrapText="1"/>
    </xf>
    <xf numFmtId="8" fontId="42" fillId="4" borderId="1" xfId="0" applyNumberFormat="1" applyFont="1" applyFill="1" applyBorder="1"/>
    <xf numFmtId="0" fontId="41" fillId="0" borderId="4" xfId="0" applyFont="1" applyBorder="1" applyAlignment="1">
      <alignment wrapText="1"/>
    </xf>
    <xf numFmtId="0" fontId="41" fillId="0" borderId="32" xfId="0" applyFont="1" applyBorder="1"/>
    <xf numFmtId="0" fontId="42" fillId="0" borderId="1" xfId="0" applyFont="1" applyBorder="1"/>
    <xf numFmtId="0" fontId="42" fillId="4" borderId="4" xfId="0" applyFont="1" applyFill="1" applyBorder="1"/>
    <xf numFmtId="0" fontId="42" fillId="4" borderId="32" xfId="0" applyFont="1" applyFill="1" applyBorder="1"/>
    <xf numFmtId="0" fontId="42" fillId="4" borderId="32" xfId="0" applyFont="1" applyFill="1" applyBorder="1" applyAlignment="1">
      <alignment wrapText="1"/>
    </xf>
    <xf numFmtId="0" fontId="43" fillId="0" borderId="1" xfId="0" applyFont="1" applyBorder="1"/>
    <xf numFmtId="0" fontId="43" fillId="0" borderId="2" xfId="0" applyFont="1" applyBorder="1"/>
    <xf numFmtId="0" fontId="43" fillId="4" borderId="1" xfId="0" applyFont="1" applyFill="1" applyBorder="1"/>
    <xf numFmtId="0" fontId="43" fillId="4" borderId="2" xfId="0" applyFont="1" applyFill="1" applyBorder="1"/>
    <xf numFmtId="0" fontId="43" fillId="4" borderId="2" xfId="0" applyFont="1" applyFill="1" applyBorder="1" applyAlignment="1">
      <alignment wrapText="1"/>
    </xf>
    <xf numFmtId="8" fontId="43" fillId="0" borderId="1" xfId="0" applyNumberFormat="1" applyFont="1" applyBorder="1"/>
    <xf numFmtId="0" fontId="43" fillId="0" borderId="4" xfId="0" applyFont="1" applyBorder="1"/>
    <xf numFmtId="0" fontId="43" fillId="0" borderId="32" xfId="0" applyFont="1" applyBorder="1" applyAlignment="1">
      <alignment wrapText="1"/>
    </xf>
    <xf numFmtId="0" fontId="43" fillId="4" borderId="4" xfId="0" applyFont="1" applyFill="1" applyBorder="1"/>
    <xf numFmtId="0" fontId="43" fillId="4" borderId="32" xfId="0" applyFont="1" applyFill="1" applyBorder="1"/>
    <xf numFmtId="0" fontId="43" fillId="4" borderId="32" xfId="0" applyFont="1" applyFill="1" applyBorder="1" applyAlignment="1">
      <alignment wrapText="1"/>
    </xf>
    <xf numFmtId="8" fontId="43" fillId="0" borderId="4" xfId="0" applyNumberFormat="1" applyFont="1" applyBorder="1"/>
    <xf numFmtId="0" fontId="44" fillId="0" borderId="4" xfId="0" applyFont="1" applyBorder="1"/>
    <xf numFmtId="0" fontId="44" fillId="0" borderId="32" xfId="0" applyFont="1" applyBorder="1"/>
    <xf numFmtId="0" fontId="43" fillId="4" borderId="4" xfId="0" applyFont="1" applyFill="1" applyBorder="1" applyAlignment="1">
      <alignment wrapText="1"/>
    </xf>
    <xf numFmtId="165" fontId="43" fillId="0" borderId="4" xfId="0" applyNumberFormat="1" applyFont="1" applyBorder="1"/>
    <xf numFmtId="0" fontId="42" fillId="0" borderId="3" xfId="0" applyFont="1" applyBorder="1"/>
    <xf numFmtId="0" fontId="26" fillId="0" borderId="63" xfId="0" applyFont="1" applyBorder="1"/>
    <xf numFmtId="0" fontId="42" fillId="0" borderId="63" xfId="0" applyFont="1" applyBorder="1"/>
    <xf numFmtId="0" fontId="41" fillId="0" borderId="63" xfId="0" applyFont="1" applyBorder="1"/>
    <xf numFmtId="0" fontId="41" fillId="0" borderId="63" xfId="0" applyFont="1" applyBorder="1" applyAlignment="1">
      <alignment wrapText="1"/>
    </xf>
    <xf numFmtId="49" fontId="41" fillId="0" borderId="63" xfId="0" applyNumberFormat="1" applyFont="1" applyBorder="1" applyAlignment="1">
      <alignment horizontal="left" wrapText="1"/>
    </xf>
    <xf numFmtId="14" fontId="41" fillId="0" borderId="63" xfId="0" applyNumberFormat="1" applyFont="1" applyBorder="1" applyAlignment="1">
      <alignment wrapText="1"/>
    </xf>
    <xf numFmtId="8" fontId="41" fillId="0" borderId="63" xfId="0" applyNumberFormat="1" applyFont="1" applyBorder="1"/>
    <xf numFmtId="165" fontId="41" fillId="0" borderId="63" xfId="0" applyNumberFormat="1" applyFont="1" applyBorder="1"/>
    <xf numFmtId="0" fontId="41" fillId="0" borderId="63" xfId="0" applyFont="1" applyBorder="1" applyAlignment="1">
      <alignment horizontal="left" wrapText="1"/>
    </xf>
    <xf numFmtId="0" fontId="41" fillId="0" borderId="81" xfId="0" applyFont="1" applyBorder="1" applyAlignment="1">
      <alignment wrapText="1"/>
    </xf>
    <xf numFmtId="0" fontId="41" fillId="0" borderId="81" xfId="0" applyFont="1" applyBorder="1" applyAlignment="1">
      <alignment horizontal="left" wrapText="1"/>
    </xf>
    <xf numFmtId="14" fontId="41" fillId="0" borderId="81" xfId="0" applyNumberFormat="1" applyFont="1" applyBorder="1" applyAlignment="1">
      <alignment wrapText="1"/>
    </xf>
    <xf numFmtId="8" fontId="41" fillId="0" borderId="81" xfId="0" applyNumberFormat="1" applyFont="1" applyBorder="1"/>
    <xf numFmtId="0" fontId="41" fillId="0" borderId="84" xfId="0" applyFont="1" applyBorder="1"/>
    <xf numFmtId="0" fontId="45" fillId="0" borderId="63" xfId="0" applyFont="1" applyBorder="1"/>
    <xf numFmtId="0" fontId="45" fillId="0" borderId="84" xfId="0" applyFont="1" applyBorder="1" applyAlignment="1">
      <alignment wrapText="1"/>
    </xf>
    <xf numFmtId="8" fontId="45" fillId="0" borderId="63" xfId="0" applyNumberFormat="1" applyFont="1" applyBorder="1"/>
    <xf numFmtId="165" fontId="41" fillId="0" borderId="64" xfId="0" applyNumberFormat="1" applyFont="1" applyBorder="1"/>
    <xf numFmtId="0" fontId="41" fillId="0" borderId="65" xfId="0" applyFont="1" applyBorder="1"/>
    <xf numFmtId="14" fontId="41" fillId="0" borderId="65" xfId="0" applyNumberFormat="1" applyFont="1" applyBorder="1"/>
    <xf numFmtId="8" fontId="41" fillId="0" borderId="65" xfId="0" applyNumberFormat="1" applyFont="1" applyBorder="1"/>
    <xf numFmtId="14" fontId="41" fillId="0" borderId="63" xfId="0" applyNumberFormat="1" applyFont="1" applyBorder="1"/>
    <xf numFmtId="165" fontId="41" fillId="0" borderId="81" xfId="0" applyNumberFormat="1" applyFont="1" applyBorder="1"/>
    <xf numFmtId="0" fontId="26" fillId="0" borderId="81" xfId="0" applyFont="1" applyBorder="1"/>
    <xf numFmtId="0" fontId="44" fillId="0" borderId="63" xfId="0" applyFont="1" applyBorder="1"/>
    <xf numFmtId="14" fontId="44" fillId="0" borderId="63" xfId="0" applyNumberFormat="1" applyFont="1" applyBorder="1"/>
    <xf numFmtId="8" fontId="44" fillId="0" borderId="0" xfId="0" applyNumberFormat="1" applyFont="1"/>
    <xf numFmtId="165" fontId="44" fillId="0" borderId="84" xfId="0" applyNumberFormat="1" applyFont="1" applyBorder="1"/>
    <xf numFmtId="8" fontId="44" fillId="0" borderId="63" xfId="0" applyNumberFormat="1" applyFont="1" applyBorder="1"/>
    <xf numFmtId="0" fontId="44" fillId="0" borderId="63" xfId="0" applyFont="1" applyBorder="1" applyAlignment="1">
      <alignment wrapText="1"/>
    </xf>
    <xf numFmtId="14" fontId="44" fillId="0" borderId="84" xfId="0" applyNumberFormat="1" applyFont="1" applyBorder="1"/>
    <xf numFmtId="165" fontId="44" fillId="0" borderId="63" xfId="0" applyNumberFormat="1" applyFont="1" applyBorder="1"/>
    <xf numFmtId="165" fontId="44" fillId="0" borderId="88" xfId="0" applyNumberFormat="1" applyFont="1" applyBorder="1"/>
    <xf numFmtId="0" fontId="42" fillId="0" borderId="81" xfId="0" applyFont="1" applyBorder="1"/>
    <xf numFmtId="0" fontId="44" fillId="0" borderId="81" xfId="0" applyFont="1" applyBorder="1"/>
    <xf numFmtId="0" fontId="44" fillId="0" borderId="81" xfId="0" applyFont="1" applyBorder="1" applyAlignment="1">
      <alignment wrapText="1"/>
    </xf>
    <xf numFmtId="14" fontId="44" fillId="0" borderId="85" xfId="0" applyNumberFormat="1" applyFont="1" applyBorder="1"/>
    <xf numFmtId="0" fontId="42" fillId="0" borderId="65" xfId="0" applyFont="1" applyBorder="1"/>
    <xf numFmtId="0" fontId="42" fillId="0" borderId="87" xfId="0" applyFont="1" applyBorder="1"/>
    <xf numFmtId="0" fontId="42" fillId="0" borderId="84" xfId="0" applyFont="1" applyBorder="1"/>
    <xf numFmtId="165" fontId="44" fillId="0" borderId="81" xfId="0" applyNumberFormat="1" applyFont="1" applyBorder="1"/>
    <xf numFmtId="0" fontId="42" fillId="0" borderId="89" xfId="0" applyFont="1" applyBorder="1"/>
    <xf numFmtId="165" fontId="26" fillId="0" borderId="88" xfId="0" applyNumberFormat="1" applyFont="1" applyBorder="1"/>
    <xf numFmtId="0" fontId="42" fillId="0" borderId="88" xfId="0" applyFont="1" applyBorder="1"/>
    <xf numFmtId="0" fontId="26" fillId="0" borderId="66" xfId="0" applyFont="1" applyBorder="1"/>
    <xf numFmtId="0" fontId="26" fillId="0" borderId="65" xfId="0" applyFont="1" applyBorder="1"/>
    <xf numFmtId="0" fontId="26" fillId="0" borderId="64" xfId="0" applyFont="1" applyBorder="1"/>
    <xf numFmtId="0" fontId="44" fillId="0" borderId="85" xfId="0" applyFont="1" applyBorder="1"/>
    <xf numFmtId="8" fontId="44" fillId="0" borderId="81" xfId="0" applyNumberFormat="1" applyFont="1" applyBorder="1"/>
    <xf numFmtId="0" fontId="44" fillId="0" borderId="84" xfId="0" applyFont="1" applyBorder="1"/>
    <xf numFmtId="8" fontId="44" fillId="0" borderId="65" xfId="0" applyNumberFormat="1" applyFont="1" applyBorder="1"/>
    <xf numFmtId="0" fontId="42" fillId="0" borderId="85" xfId="0" applyFont="1" applyBorder="1"/>
    <xf numFmtId="0" fontId="42" fillId="0" borderId="90" xfId="0" applyFont="1" applyBorder="1"/>
    <xf numFmtId="0" fontId="43" fillId="4" borderId="9" xfId="0" applyFont="1" applyFill="1" applyBorder="1"/>
    <xf numFmtId="0" fontId="43" fillId="4" borderId="63" xfId="0" applyFont="1" applyFill="1" applyBorder="1" applyAlignment="1">
      <alignment wrapText="1"/>
    </xf>
    <xf numFmtId="0" fontId="43" fillId="4" borderId="6" xfId="0" applyFont="1" applyFill="1" applyBorder="1"/>
    <xf numFmtId="0" fontId="43" fillId="4" borderId="63" xfId="0" applyFont="1" applyFill="1" applyBorder="1"/>
    <xf numFmtId="165" fontId="42" fillId="0" borderId="65" xfId="0" applyNumberFormat="1" applyFont="1" applyBorder="1"/>
    <xf numFmtId="165" fontId="42" fillId="0" borderId="63" xfId="0" applyNumberFormat="1" applyFont="1" applyBorder="1"/>
    <xf numFmtId="0" fontId="42" fillId="0" borderId="63" xfId="0" applyFont="1" applyBorder="1" applyAlignment="1">
      <alignment wrapText="1"/>
    </xf>
    <xf numFmtId="0" fontId="44" fillId="0" borderId="2" xfId="0" applyFont="1" applyBorder="1" applyAlignment="1">
      <alignment wrapText="1"/>
    </xf>
    <xf numFmtId="0" fontId="44" fillId="0" borderId="1" xfId="0" applyFont="1" applyBorder="1"/>
    <xf numFmtId="0" fontId="44" fillId="0" borderId="2" xfId="0" applyFont="1" applyBorder="1"/>
    <xf numFmtId="0" fontId="43" fillId="0" borderId="32" xfId="0" applyFont="1" applyBorder="1"/>
    <xf numFmtId="0" fontId="44" fillId="0" borderId="32" xfId="0" applyFont="1" applyBorder="1" applyAlignment="1">
      <alignment wrapText="1"/>
    </xf>
    <xf numFmtId="0" fontId="44" fillId="4" borderId="32" xfId="0" applyFont="1" applyFill="1" applyBorder="1"/>
    <xf numFmtId="0" fontId="44" fillId="4" borderId="32" xfId="0" applyFont="1" applyFill="1" applyBorder="1" applyAlignment="1">
      <alignment wrapText="1"/>
    </xf>
    <xf numFmtId="165" fontId="43" fillId="4" borderId="4" xfId="0" applyNumberFormat="1" applyFont="1" applyFill="1" applyBorder="1"/>
    <xf numFmtId="0" fontId="43" fillId="0" borderId="63" xfId="0" applyFont="1" applyBorder="1"/>
    <xf numFmtId="0" fontId="43" fillId="0" borderId="3" xfId="0" applyFont="1" applyBorder="1"/>
    <xf numFmtId="0" fontId="43" fillId="0" borderId="19" xfId="0" applyFont="1" applyBorder="1"/>
    <xf numFmtId="0" fontId="43" fillId="0" borderId="9" xfId="0" applyFont="1" applyBorder="1"/>
    <xf numFmtId="0" fontId="0" fillId="0" borderId="91" xfId="0" applyBorder="1"/>
    <xf numFmtId="0" fontId="0" fillId="0" borderId="64" xfId="0" applyBorder="1"/>
    <xf numFmtId="165" fontId="43" fillId="0" borderId="5" xfId="0" applyNumberFormat="1" applyFont="1" applyBorder="1"/>
    <xf numFmtId="8" fontId="25" fillId="0" borderId="1" xfId="0" applyNumberFormat="1" applyFont="1" applyBorder="1"/>
    <xf numFmtId="8" fontId="25" fillId="0" borderId="4" xfId="0" applyNumberFormat="1" applyFont="1" applyBorder="1"/>
    <xf numFmtId="0" fontId="43" fillId="0" borderId="81" xfId="0" applyFont="1" applyBorder="1"/>
    <xf numFmtId="0" fontId="43" fillId="0" borderId="81" xfId="0" applyFont="1" applyBorder="1" applyAlignment="1">
      <alignment wrapText="1"/>
    </xf>
    <xf numFmtId="0" fontId="43" fillId="4" borderId="5" xfId="0" applyFont="1" applyFill="1" applyBorder="1"/>
    <xf numFmtId="0" fontId="43" fillId="0" borderId="86" xfId="0" applyFont="1" applyBorder="1"/>
    <xf numFmtId="0" fontId="43" fillId="0" borderId="0" xfId="0" applyFont="1"/>
    <xf numFmtId="8" fontId="43" fillId="0" borderId="5" xfId="0" applyNumberFormat="1" applyFont="1" applyBorder="1"/>
    <xf numFmtId="165" fontId="43" fillId="0" borderId="63" xfId="0" applyNumberFormat="1" applyFont="1" applyBorder="1"/>
    <xf numFmtId="8" fontId="42" fillId="4" borderId="63" xfId="0" applyNumberFormat="1" applyFont="1" applyFill="1" applyBorder="1"/>
    <xf numFmtId="0" fontId="42" fillId="0" borderId="17" xfId="0" applyFont="1" applyBorder="1"/>
    <xf numFmtId="0" fontId="6" fillId="0" borderId="19" xfId="0" applyFont="1" applyBorder="1"/>
    <xf numFmtId="8" fontId="25" fillId="4" borderId="4" xfId="0" applyNumberFormat="1" applyFont="1" applyFill="1" applyBorder="1"/>
    <xf numFmtId="8" fontId="43" fillId="4" borderId="1" xfId="0" applyNumberFormat="1" applyFont="1" applyFill="1" applyBorder="1"/>
    <xf numFmtId="8" fontId="43" fillId="4" borderId="4" xfId="0" applyNumberFormat="1" applyFont="1" applyFill="1" applyBorder="1"/>
    <xf numFmtId="164" fontId="0" fillId="2" borderId="63" xfId="0" applyNumberFormat="1" applyFill="1" applyBorder="1"/>
    <xf numFmtId="164" fontId="0" fillId="2" borderId="2" xfId="0" applyNumberFormat="1" applyFill="1" applyBorder="1"/>
    <xf numFmtId="0" fontId="34" fillId="4" borderId="92" xfId="0" applyFont="1" applyFill="1" applyBorder="1"/>
    <xf numFmtId="0" fontId="34" fillId="4" borderId="93" xfId="0" applyFont="1" applyFill="1" applyBorder="1"/>
    <xf numFmtId="164" fontId="0" fillId="2" borderId="3" xfId="0" applyNumberFormat="1" applyFill="1" applyBorder="1"/>
    <xf numFmtId="0" fontId="37" fillId="4" borderId="66" xfId="0" applyFont="1" applyFill="1" applyBorder="1"/>
    <xf numFmtId="0" fontId="37" fillId="4" borderId="65" xfId="0" applyFont="1" applyFill="1" applyBorder="1"/>
    <xf numFmtId="0" fontId="37" fillId="4" borderId="64" xfId="0" applyFont="1" applyFill="1" applyBorder="1"/>
    <xf numFmtId="0" fontId="37" fillId="4" borderId="63" xfId="0" applyFont="1" applyFill="1" applyBorder="1"/>
    <xf numFmtId="0" fontId="6" fillId="0" borderId="63" xfId="0" applyFont="1" applyBorder="1" applyAlignment="1">
      <alignment horizontal="center" vertical="center" wrapText="1"/>
    </xf>
    <xf numFmtId="165" fontId="43" fillId="0" borderId="1" xfId="0" applyNumberFormat="1" applyFont="1" applyBorder="1"/>
    <xf numFmtId="0" fontId="0" fillId="5" borderId="95" xfId="0" applyFill="1" applyBorder="1" applyAlignment="1">
      <alignment horizontal="center"/>
    </xf>
    <xf numFmtId="0" fontId="0" fillId="5" borderId="95" xfId="0" applyFill="1" applyBorder="1"/>
    <xf numFmtId="0" fontId="0" fillId="5" borderId="96" xfId="0" applyFill="1" applyBorder="1"/>
    <xf numFmtId="0" fontId="6" fillId="5" borderId="98" xfId="0" applyFont="1" applyFill="1" applyBorder="1"/>
    <xf numFmtId="0" fontId="0" fillId="5" borderId="98" xfId="0" applyFill="1" applyBorder="1"/>
    <xf numFmtId="0" fontId="0" fillId="5" borderId="99" xfId="0" applyFill="1" applyBorder="1"/>
    <xf numFmtId="0" fontId="46" fillId="0" borderId="4" xfId="0" applyFont="1" applyBorder="1" applyAlignment="1">
      <alignment wrapText="1"/>
    </xf>
    <xf numFmtId="0" fontId="44" fillId="9" borderId="1" xfId="0" applyFont="1" applyFill="1" applyBorder="1"/>
    <xf numFmtId="0" fontId="44" fillId="9" borderId="2" xfId="0" applyFont="1" applyFill="1" applyBorder="1"/>
    <xf numFmtId="0" fontId="44" fillId="9" borderId="4" xfId="0" applyFont="1" applyFill="1" applyBorder="1"/>
    <xf numFmtId="0" fontId="44" fillId="9" borderId="32" xfId="0" applyFont="1" applyFill="1" applyBorder="1"/>
    <xf numFmtId="0" fontId="47" fillId="0" borderId="63" xfId="0" applyFont="1" applyBorder="1"/>
    <xf numFmtId="0" fontId="47" fillId="0" borderId="81" xfId="0" applyFont="1" applyBorder="1"/>
    <xf numFmtId="0" fontId="44" fillId="9" borderId="5" xfId="0" applyFont="1" applyFill="1" applyBorder="1"/>
    <xf numFmtId="0" fontId="44" fillId="9" borderId="86" xfId="0" applyFont="1" applyFill="1" applyBorder="1"/>
    <xf numFmtId="8" fontId="43" fillId="0" borderId="0" xfId="0" applyNumberFormat="1" applyFont="1"/>
    <xf numFmtId="0" fontId="47" fillId="0" borderId="91" xfId="0" applyFont="1" applyBorder="1"/>
    <xf numFmtId="0" fontId="42" fillId="9" borderId="63" xfId="0" applyFont="1" applyFill="1" applyBorder="1"/>
    <xf numFmtId="0" fontId="42" fillId="4" borderId="63" xfId="0" applyFont="1" applyFill="1" applyBorder="1"/>
    <xf numFmtId="0" fontId="42" fillId="4" borderId="63" xfId="0" applyFont="1" applyFill="1" applyBorder="1" applyAlignment="1">
      <alignment wrapText="1"/>
    </xf>
    <xf numFmtId="0" fontId="43" fillId="4" borderId="86" xfId="0" applyFont="1" applyFill="1" applyBorder="1"/>
    <xf numFmtId="0" fontId="43" fillId="4" borderId="86" xfId="0" applyFont="1" applyFill="1" applyBorder="1" applyAlignment="1">
      <alignment wrapText="1"/>
    </xf>
    <xf numFmtId="0" fontId="26" fillId="0" borderId="91" xfId="0" applyFont="1" applyBorder="1"/>
    <xf numFmtId="0" fontId="43" fillId="9" borderId="32" xfId="0" applyFont="1" applyFill="1" applyBorder="1"/>
    <xf numFmtId="165" fontId="25" fillId="4" borderId="1" xfId="0" applyNumberFormat="1" applyFont="1" applyFill="1" applyBorder="1"/>
    <xf numFmtId="0" fontId="43" fillId="9" borderId="1" xfId="0" applyFont="1" applyFill="1" applyBorder="1"/>
    <xf numFmtId="0" fontId="43" fillId="9" borderId="4" xfId="0" applyFont="1" applyFill="1" applyBorder="1"/>
    <xf numFmtId="0" fontId="42" fillId="0" borderId="91" xfId="0" applyFont="1" applyBorder="1"/>
    <xf numFmtId="0" fontId="44" fillId="0" borderId="5" xfId="0" applyFont="1" applyBorder="1"/>
    <xf numFmtId="0" fontId="44" fillId="0" borderId="86" xfId="0" applyFont="1" applyBorder="1"/>
    <xf numFmtId="0" fontId="42" fillId="9" borderId="65" xfId="0" applyFont="1" applyFill="1" applyBorder="1"/>
    <xf numFmtId="165" fontId="42" fillId="9" borderId="63" xfId="0" applyNumberFormat="1" applyFont="1" applyFill="1" applyBorder="1"/>
    <xf numFmtId="0" fontId="26" fillId="9" borderId="63" xfId="0" applyFont="1" applyFill="1" applyBorder="1"/>
    <xf numFmtId="0" fontId="0" fillId="9" borderId="0" xfId="0" applyFill="1"/>
    <xf numFmtId="0" fontId="44" fillId="9" borderId="3" xfId="0" applyFont="1" applyFill="1" applyBorder="1"/>
    <xf numFmtId="0" fontId="44" fillId="9" borderId="19" xfId="0" applyFont="1" applyFill="1" applyBorder="1"/>
    <xf numFmtId="0" fontId="42" fillId="0" borderId="93" xfId="0" applyFont="1" applyBorder="1"/>
    <xf numFmtId="0" fontId="43" fillId="4" borderId="3" xfId="0" applyFont="1" applyFill="1" applyBorder="1" applyAlignment="1">
      <alignment horizontal="left"/>
    </xf>
    <xf numFmtId="0" fontId="43" fillId="4" borderId="19" xfId="0" applyFont="1" applyFill="1" applyBorder="1"/>
    <xf numFmtId="0" fontId="44" fillId="0" borderId="19" xfId="0" applyFont="1" applyBorder="1"/>
    <xf numFmtId="165" fontId="42" fillId="0" borderId="81" xfId="0" applyNumberFormat="1" applyFont="1" applyBorder="1"/>
    <xf numFmtId="0" fontId="43" fillId="9" borderId="2" xfId="0" applyFont="1" applyFill="1" applyBorder="1"/>
    <xf numFmtId="0" fontId="44" fillId="9" borderId="2" xfId="0" applyFont="1" applyFill="1" applyBorder="1" applyAlignment="1">
      <alignment wrapText="1"/>
    </xf>
    <xf numFmtId="8" fontId="43" fillId="0" borderId="63" xfId="0" applyNumberFormat="1" applyFont="1" applyBorder="1"/>
    <xf numFmtId="0" fontId="47" fillId="0" borderId="65" xfId="0" applyFont="1" applyBorder="1"/>
    <xf numFmtId="0" fontId="44" fillId="9" borderId="32" xfId="0" applyFont="1" applyFill="1" applyBorder="1" applyAlignment="1">
      <alignment wrapText="1"/>
    </xf>
    <xf numFmtId="0" fontId="43" fillId="9" borderId="32" xfId="0" applyFont="1" applyFill="1" applyBorder="1" applyAlignment="1">
      <alignment wrapText="1"/>
    </xf>
    <xf numFmtId="0" fontId="47" fillId="0" borderId="84" xfId="0" applyFont="1" applyBorder="1"/>
    <xf numFmtId="0" fontId="43" fillId="0" borderId="2" xfId="0" applyFont="1" applyBorder="1" applyAlignment="1">
      <alignment wrapText="1"/>
    </xf>
    <xf numFmtId="0" fontId="43" fillId="4" borderId="92" xfId="0" applyFont="1" applyFill="1" applyBorder="1"/>
    <xf numFmtId="0" fontId="43" fillId="4" borderId="92" xfId="0" applyFont="1" applyFill="1" applyBorder="1" applyAlignment="1">
      <alignment wrapText="1"/>
    </xf>
    <xf numFmtId="0" fontId="47" fillId="0" borderId="92" xfId="0" applyFont="1" applyBorder="1"/>
    <xf numFmtId="0" fontId="44" fillId="9" borderId="81" xfId="0" applyFont="1" applyFill="1" applyBorder="1"/>
    <xf numFmtId="0" fontId="42" fillId="0" borderId="7" xfId="0" applyFont="1" applyBorder="1"/>
    <xf numFmtId="0" fontId="42" fillId="0" borderId="8" xfId="0" applyFont="1" applyBorder="1"/>
    <xf numFmtId="0" fontId="44" fillId="9" borderId="63" xfId="0" applyFont="1" applyFill="1" applyBorder="1" applyAlignment="1">
      <alignment wrapText="1"/>
    </xf>
    <xf numFmtId="0" fontId="44" fillId="9" borderId="63" xfId="0" applyFont="1" applyFill="1" applyBorder="1"/>
    <xf numFmtId="0" fontId="44" fillId="9" borderId="3" xfId="0" applyFont="1" applyFill="1" applyBorder="1" applyAlignment="1">
      <alignment wrapText="1"/>
    </xf>
    <xf numFmtId="0" fontId="43" fillId="4" borderId="3" xfId="0" applyFont="1" applyFill="1" applyBorder="1"/>
    <xf numFmtId="0" fontId="43" fillId="4" borderId="19" xfId="0" applyFont="1" applyFill="1" applyBorder="1" applyAlignment="1">
      <alignment wrapText="1"/>
    </xf>
    <xf numFmtId="0" fontId="42" fillId="0" borderId="0" xfId="0" applyFont="1"/>
    <xf numFmtId="165" fontId="42" fillId="0" borderId="0" xfId="0" applyNumberFormat="1" applyFont="1"/>
    <xf numFmtId="0" fontId="43" fillId="9" borderId="3" xfId="0" applyFont="1" applyFill="1" applyBorder="1"/>
    <xf numFmtId="0" fontId="43" fillId="9" borderId="19" xfId="0" applyFont="1" applyFill="1" applyBorder="1"/>
    <xf numFmtId="0" fontId="43" fillId="9" borderId="63" xfId="0" applyFont="1" applyFill="1" applyBorder="1"/>
    <xf numFmtId="8" fontId="25" fillId="0" borderId="63" xfId="0" applyNumberFormat="1" applyFont="1" applyBorder="1"/>
    <xf numFmtId="165" fontId="25" fillId="0" borderId="63" xfId="0" applyNumberFormat="1" applyFont="1" applyBorder="1"/>
    <xf numFmtId="0" fontId="0" fillId="0" borderId="16" xfId="0" applyBorder="1"/>
    <xf numFmtId="0" fontId="48" fillId="0" borderId="16" xfId="0" applyFont="1" applyBorder="1"/>
    <xf numFmtId="0" fontId="27" fillId="0" borderId="32" xfId="0" applyFont="1" applyBorder="1"/>
    <xf numFmtId="0" fontId="0" fillId="10" borderId="4" xfId="0" applyFill="1" applyBorder="1"/>
    <xf numFmtId="0" fontId="0" fillId="10" borderId="32" xfId="0" applyFill="1" applyBorder="1"/>
    <xf numFmtId="0" fontId="48" fillId="10" borderId="32" xfId="0" applyFont="1" applyFill="1" applyBorder="1"/>
    <xf numFmtId="0" fontId="17" fillId="0" borderId="48" xfId="0" applyFont="1" applyBorder="1" applyAlignment="1">
      <alignment wrapText="1"/>
    </xf>
    <xf numFmtId="0" fontId="17" fillId="0" borderId="48" xfId="0" applyFont="1" applyBorder="1"/>
    <xf numFmtId="0" fontId="17" fillId="0" borderId="59" xfId="0" applyFont="1" applyBorder="1"/>
    <xf numFmtId="0" fontId="0" fillId="0" borderId="32" xfId="0" applyBorder="1" applyAlignment="1">
      <alignment wrapText="1"/>
    </xf>
    <xf numFmtId="0" fontId="0" fillId="11" borderId="46" xfId="0" applyFill="1" applyBorder="1" applyAlignment="1">
      <alignment horizontal="center" wrapText="1"/>
    </xf>
    <xf numFmtId="0" fontId="0" fillId="11" borderId="46" xfId="0" applyFill="1" applyBorder="1" applyAlignment="1">
      <alignment horizontal="center"/>
    </xf>
    <xf numFmtId="0" fontId="0" fillId="11" borderId="57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6" fillId="0" borderId="32" xfId="0" applyFont="1" applyBorder="1" applyAlignment="1">
      <alignment wrapText="1"/>
    </xf>
    <xf numFmtId="0" fontId="6" fillId="10" borderId="43" xfId="0" applyFont="1" applyFill="1" applyBorder="1"/>
    <xf numFmtId="0" fontId="6" fillId="10" borderId="103" xfId="0" applyFont="1" applyFill="1" applyBorder="1"/>
    <xf numFmtId="0" fontId="0" fillId="0" borderId="62" xfId="0" applyBorder="1" applyAlignment="1">
      <alignment wrapText="1"/>
    </xf>
    <xf numFmtId="0" fontId="0" fillId="0" borderId="100" xfId="0" applyBorder="1"/>
    <xf numFmtId="0" fontId="6" fillId="0" borderId="62" xfId="0" applyFont="1" applyBorder="1" applyAlignment="1">
      <alignment wrapText="1"/>
    </xf>
    <xf numFmtId="0" fontId="6" fillId="0" borderId="62" xfId="0" applyFont="1" applyBorder="1"/>
    <xf numFmtId="0" fontId="6" fillId="0" borderId="102" xfId="0" applyFont="1" applyBorder="1"/>
    <xf numFmtId="0" fontId="6" fillId="0" borderId="101" xfId="0" applyFont="1" applyBorder="1"/>
    <xf numFmtId="0" fontId="6" fillId="11" borderId="46" xfId="0" applyFont="1" applyFill="1" applyBorder="1" applyAlignment="1">
      <alignment horizontal="center" wrapText="1"/>
    </xf>
    <xf numFmtId="0" fontId="6" fillId="11" borderId="46" xfId="0" applyFont="1" applyFill="1" applyBorder="1" applyAlignment="1">
      <alignment horizontal="center"/>
    </xf>
    <xf numFmtId="0" fontId="6" fillId="11" borderId="27" xfId="0" applyFont="1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6" fillId="11" borderId="57" xfId="0" applyFont="1" applyFill="1" applyBorder="1" applyAlignment="1">
      <alignment horizontal="center"/>
    </xf>
    <xf numFmtId="0" fontId="6" fillId="0" borderId="86" xfId="0" applyFont="1" applyBorder="1"/>
    <xf numFmtId="0" fontId="6" fillId="0" borderId="100" xfId="0" applyFont="1" applyBorder="1"/>
    <xf numFmtId="8" fontId="25" fillId="9" borderId="4" xfId="0" applyNumberFormat="1" applyFont="1" applyFill="1" applyBorder="1"/>
    <xf numFmtId="0" fontId="43" fillId="4" borderId="7" xfId="0" applyFont="1" applyFill="1" applyBorder="1"/>
    <xf numFmtId="0" fontId="47" fillId="0" borderId="93" xfId="0" applyFont="1" applyBorder="1"/>
    <xf numFmtId="0" fontId="42" fillId="0" borderId="105" xfId="0" applyFont="1" applyBorder="1"/>
    <xf numFmtId="0" fontId="6" fillId="11" borderId="61" xfId="0" applyFont="1" applyFill="1" applyBorder="1" applyAlignment="1">
      <alignment horizontal="center"/>
    </xf>
    <xf numFmtId="0" fontId="6" fillId="0" borderId="4" xfId="0" applyFont="1" applyBorder="1" applyAlignment="1">
      <alignment wrapText="1"/>
    </xf>
    <xf numFmtId="0" fontId="6" fillId="0" borderId="32" xfId="0" applyFont="1" applyBorder="1" applyAlignment="1">
      <alignment horizontal="right" wrapText="1"/>
    </xf>
    <xf numFmtId="0" fontId="6" fillId="0" borderId="62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6" fillId="11" borderId="101" xfId="0" applyFont="1" applyFill="1" applyBorder="1" applyAlignment="1">
      <alignment horizontal="center"/>
    </xf>
    <xf numFmtId="0" fontId="6" fillId="0" borderId="6" xfId="0" applyFont="1" applyBorder="1" applyAlignment="1">
      <alignment horizontal="right" wrapText="1"/>
    </xf>
    <xf numFmtId="0" fontId="6" fillId="11" borderId="45" xfId="0" applyFont="1" applyFill="1" applyBorder="1" applyAlignment="1">
      <alignment horizontal="center"/>
    </xf>
    <xf numFmtId="0" fontId="6" fillId="0" borderId="32" xfId="0" applyFont="1" applyBorder="1" applyAlignment="1">
      <alignment horizontal="right"/>
    </xf>
    <xf numFmtId="0" fontId="6" fillId="0" borderId="62" xfId="0" applyFont="1" applyBorder="1" applyAlignment="1">
      <alignment horizontal="right"/>
    </xf>
    <xf numFmtId="0" fontId="6" fillId="0" borderId="5" xfId="0" applyFont="1" applyBorder="1"/>
    <xf numFmtId="0" fontId="6" fillId="0" borderId="86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0" fillId="10" borderId="50" xfId="0" applyFill="1" applyBorder="1" applyAlignment="1">
      <alignment horizontal="right"/>
    </xf>
    <xf numFmtId="0" fontId="0" fillId="10" borderId="61" xfId="0" applyFill="1" applyBorder="1" applyAlignment="1">
      <alignment horizontal="right"/>
    </xf>
    <xf numFmtId="0" fontId="0" fillId="10" borderId="10" xfId="0" applyFill="1" applyBorder="1"/>
    <xf numFmtId="0" fontId="0" fillId="10" borderId="22" xfId="0" applyFill="1" applyBorder="1"/>
    <xf numFmtId="0" fontId="0" fillId="10" borderId="22" xfId="0" applyFill="1" applyBorder="1" applyAlignment="1">
      <alignment horizontal="right"/>
    </xf>
    <xf numFmtId="0" fontId="0" fillId="10" borderId="22" xfId="0" quotePrefix="1" applyFill="1" applyBorder="1" applyAlignment="1">
      <alignment horizontal="right"/>
    </xf>
    <xf numFmtId="0" fontId="0" fillId="10" borderId="30" xfId="0" quotePrefix="1" applyFill="1" applyBorder="1" applyAlignment="1">
      <alignment horizontal="right"/>
    </xf>
    <xf numFmtId="0" fontId="0" fillId="10" borderId="30" xfId="0" applyFill="1" applyBorder="1" applyAlignment="1">
      <alignment horizontal="right"/>
    </xf>
    <xf numFmtId="0" fontId="0" fillId="0" borderId="4" xfId="0" applyBorder="1" applyAlignment="1">
      <alignment horizontal="right" wrapText="1"/>
    </xf>
    <xf numFmtId="0" fontId="0" fillId="0" borderId="32" xfId="0" applyBorder="1" applyAlignment="1">
      <alignment horizontal="right" wrapText="1"/>
    </xf>
    <xf numFmtId="0" fontId="0" fillId="0" borderId="62" xfId="0" applyBorder="1" applyAlignment="1">
      <alignment horizontal="right" wrapText="1"/>
    </xf>
    <xf numFmtId="0" fontId="0" fillId="11" borderId="32" xfId="0" applyFill="1" applyBorder="1" applyAlignment="1">
      <alignment horizontal="center" wrapText="1"/>
    </xf>
    <xf numFmtId="0" fontId="0" fillId="0" borderId="32" xfId="0" applyBorder="1" applyAlignment="1">
      <alignment horizontal="right"/>
    </xf>
    <xf numFmtId="0" fontId="0" fillId="0" borderId="62" xfId="0" applyBorder="1" applyAlignment="1">
      <alignment horizontal="right"/>
    </xf>
    <xf numFmtId="0" fontId="0" fillId="11" borderId="32" xfId="0" applyFill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86" xfId="0" applyBorder="1" applyAlignment="1">
      <alignment horizontal="right"/>
    </xf>
    <xf numFmtId="0" fontId="0" fillId="0" borderId="100" xfId="0" applyBorder="1" applyAlignment="1">
      <alignment horizontal="right"/>
    </xf>
    <xf numFmtId="0" fontId="0" fillId="11" borderId="86" xfId="0" applyFill="1" applyBorder="1" applyAlignment="1">
      <alignment horizontal="center"/>
    </xf>
    <xf numFmtId="0" fontId="0" fillId="0" borderId="5" xfId="0" applyBorder="1"/>
    <xf numFmtId="0" fontId="0" fillId="10" borderId="15" xfId="0" applyFill="1" applyBorder="1" applyAlignment="1">
      <alignment horizontal="right"/>
    </xf>
    <xf numFmtId="0" fontId="0" fillId="10" borderId="15" xfId="0" applyFill="1" applyBorder="1"/>
    <xf numFmtId="0" fontId="0" fillId="10" borderId="106" xfId="0" applyFill="1" applyBorder="1" applyAlignment="1">
      <alignment horizontal="center"/>
    </xf>
    <xf numFmtId="0" fontId="0" fillId="10" borderId="107" xfId="0" applyFill="1" applyBorder="1" applyAlignment="1">
      <alignment horizontal="right"/>
    </xf>
    <xf numFmtId="0" fontId="0" fillId="10" borderId="107" xfId="0" applyFill="1" applyBorder="1"/>
    <xf numFmtId="0" fontId="0" fillId="10" borderId="108" xfId="0" applyFill="1" applyBorder="1" applyAlignment="1">
      <alignment horizontal="right"/>
    </xf>
    <xf numFmtId="0" fontId="6" fillId="10" borderId="109" xfId="0" applyFont="1" applyFill="1" applyBorder="1"/>
    <xf numFmtId="0" fontId="6" fillId="11" borderId="100" xfId="0" applyFont="1" applyFill="1" applyBorder="1" applyAlignment="1">
      <alignment horizontal="center"/>
    </xf>
    <xf numFmtId="0" fontId="6" fillId="11" borderId="59" xfId="0" applyFont="1" applyFill="1" applyBorder="1" applyAlignment="1">
      <alignment horizontal="center"/>
    </xf>
    <xf numFmtId="0" fontId="6" fillId="0" borderId="86" xfId="0" applyFont="1" applyBorder="1" applyAlignment="1">
      <alignment wrapText="1"/>
    </xf>
    <xf numFmtId="0" fontId="6" fillId="0" borderId="86" xfId="0" applyFont="1" applyBorder="1" applyAlignment="1">
      <alignment horizontal="right" wrapText="1"/>
    </xf>
    <xf numFmtId="0" fontId="0" fillId="10" borderId="110" xfId="0" applyFill="1" applyBorder="1" applyAlignment="1">
      <alignment horizontal="right"/>
    </xf>
    <xf numFmtId="164" fontId="0" fillId="10" borderId="102" xfId="0" applyNumberFormat="1" applyFill="1" applyBorder="1" applyAlignment="1">
      <alignment horizontal="right"/>
    </xf>
    <xf numFmtId="164" fontId="0" fillId="10" borderId="27" xfId="0" applyNumberFormat="1" applyFill="1" applyBorder="1" applyAlignment="1">
      <alignment horizontal="right"/>
    </xf>
    <xf numFmtId="164" fontId="0" fillId="10" borderId="102" xfId="0" quotePrefix="1" applyNumberFormat="1" applyFill="1" applyBorder="1" applyAlignment="1">
      <alignment horizontal="right"/>
    </xf>
    <xf numFmtId="164" fontId="0" fillId="10" borderId="101" xfId="0" quotePrefix="1" applyNumberFormat="1" applyFill="1" applyBorder="1" applyAlignment="1">
      <alignment horizontal="right"/>
    </xf>
    <xf numFmtId="164" fontId="0" fillId="10" borderId="101" xfId="0" applyNumberFormat="1" applyFill="1" applyBorder="1" applyAlignment="1">
      <alignment horizontal="right"/>
    </xf>
    <xf numFmtId="0" fontId="23" fillId="0" borderId="0" xfId="0" applyFont="1" applyAlignment="1">
      <alignment horizontal="left" wrapText="1"/>
    </xf>
    <xf numFmtId="0" fontId="33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3" fontId="25" fillId="0" borderId="0" xfId="2" applyNumberFormat="1" applyFont="1" applyAlignment="1">
      <alignment vertical="top" wrapText="1"/>
    </xf>
    <xf numFmtId="3" fontId="25" fillId="0" borderId="0" xfId="3" applyNumberFormat="1" applyFont="1" applyAlignment="1">
      <alignment vertical="top" wrapText="1"/>
    </xf>
    <xf numFmtId="3" fontId="25" fillId="0" borderId="0" xfId="4" applyNumberFormat="1" applyFont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24" fillId="0" borderId="0" xfId="0" applyFont="1" applyAlignment="1">
      <alignment vertical="top"/>
    </xf>
    <xf numFmtId="3" fontId="25" fillId="0" borderId="0" xfId="5" applyNumberFormat="1" applyFont="1" applyAlignment="1">
      <alignment vertical="top" wrapText="1"/>
    </xf>
    <xf numFmtId="0" fontId="18" fillId="0" borderId="0" xfId="0" applyFont="1" applyAlignment="1">
      <alignment horizontal="left" vertical="top"/>
    </xf>
    <xf numFmtId="3" fontId="25" fillId="0" borderId="0" xfId="0" applyNumberFormat="1" applyFont="1" applyAlignment="1">
      <alignment vertical="top" wrapText="1"/>
    </xf>
    <xf numFmtId="0" fontId="24" fillId="0" borderId="0" xfId="0" applyFont="1" applyAlignment="1">
      <alignment vertical="top" wrapText="1"/>
    </xf>
    <xf numFmtId="0" fontId="9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5" borderId="94" xfId="0" applyFont="1" applyFill="1" applyBorder="1" applyAlignment="1">
      <alignment vertical="center" wrapText="1"/>
    </xf>
    <xf numFmtId="0" fontId="6" fillId="5" borderId="76" xfId="0" applyFont="1" applyFill="1" applyBorder="1" applyAlignment="1">
      <alignment vertical="center" wrapText="1"/>
    </xf>
    <xf numFmtId="0" fontId="6" fillId="5" borderId="78" xfId="0" applyFont="1" applyFill="1" applyBorder="1" applyAlignment="1">
      <alignment horizontal="center"/>
    </xf>
    <xf numFmtId="0" fontId="6" fillId="5" borderId="79" xfId="0" applyFont="1" applyFill="1" applyBorder="1" applyAlignment="1">
      <alignment horizontal="center"/>
    </xf>
    <xf numFmtId="0" fontId="6" fillId="5" borderId="63" xfId="0" applyFont="1" applyFill="1" applyBorder="1" applyAlignment="1">
      <alignment horizontal="center"/>
    </xf>
    <xf numFmtId="0" fontId="6" fillId="5" borderId="97" xfId="0" applyFont="1" applyFill="1" applyBorder="1" applyAlignment="1">
      <alignment horizontal="center"/>
    </xf>
    <xf numFmtId="0" fontId="6" fillId="5" borderId="9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39" fillId="2" borderId="14" xfId="0" applyFont="1" applyFill="1" applyBorder="1" applyAlignment="1">
      <alignment horizontal="center"/>
    </xf>
    <xf numFmtId="0" fontId="39" fillId="2" borderId="15" xfId="0" applyFont="1" applyFill="1" applyBorder="1" applyAlignment="1">
      <alignment horizontal="center"/>
    </xf>
    <xf numFmtId="0" fontId="38" fillId="5" borderId="63" xfId="0" applyFont="1" applyFill="1" applyBorder="1" applyAlignment="1">
      <alignment horizontal="center"/>
    </xf>
    <xf numFmtId="0" fontId="38" fillId="5" borderId="84" xfId="0" applyFont="1" applyFill="1" applyBorder="1" applyAlignment="1">
      <alignment horizontal="center"/>
    </xf>
    <xf numFmtId="0" fontId="39" fillId="6" borderId="82" xfId="0" applyFont="1" applyFill="1" applyBorder="1" applyAlignment="1">
      <alignment horizontal="center"/>
    </xf>
    <xf numFmtId="0" fontId="39" fillId="6" borderId="83" xfId="0" applyFont="1" applyFill="1" applyBorder="1" applyAlignment="1">
      <alignment horizontal="center"/>
    </xf>
    <xf numFmtId="0" fontId="8" fillId="0" borderId="35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8" fillId="0" borderId="0" xfId="0" applyFont="1" applyAlignment="1">
      <alignment horizontal="center" wrapText="1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9" fillId="0" borderId="0" xfId="0" applyFont="1" applyAlignment="1">
      <alignment horizontal="center" wrapText="1"/>
    </xf>
    <xf numFmtId="0" fontId="0" fillId="0" borderId="23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1" fillId="0" borderId="35" xfId="0" applyFont="1" applyBorder="1" applyAlignment="1">
      <alignment horizontal="left" wrapText="1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0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38" fillId="0" borderId="10" xfId="0" applyFont="1" applyBorder="1" applyAlignment="1">
      <alignment vertical="center"/>
    </xf>
    <xf numFmtId="0" fontId="38" fillId="0" borderId="12" xfId="0" applyFont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11" fillId="0" borderId="0" xfId="0" applyNumberFormat="1" applyFont="1" applyFill="1" applyBorder="1"/>
    <xf numFmtId="0" fontId="0" fillId="0" borderId="0" xfId="0" applyFill="1"/>
  </cellXfs>
  <cellStyles count="8">
    <cellStyle name="Normálna" xfId="0" builtinId="0"/>
    <cellStyle name="Normálna 2" xfId="7" xr:uid="{00000000-0005-0000-0000-000001000000}"/>
    <cellStyle name="Normálna 3" xfId="6" xr:uid="{00000000-0005-0000-0000-000002000000}"/>
    <cellStyle name="normálne_Databazy_VVŠ_2006_ severská" xfId="3" xr:uid="{00000000-0005-0000-0000-000003000000}"/>
    <cellStyle name="normálne_OVT - Tab_16az23_sprava_VVS_2004" xfId="2" xr:uid="{00000000-0005-0000-0000-000004000000}"/>
    <cellStyle name="normálne_Viest 2" xfId="4" xr:uid="{00000000-0005-0000-0000-000005000000}"/>
    <cellStyle name="normálne_Výročná_správa_o_VŠ_2005_financie_databazy_po_kontrole_OFVŠ_PM" xfId="5" xr:uid="{00000000-0005-0000-0000-000006000000}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5</xdr:row>
      <xdr:rowOff>95250</xdr:rowOff>
    </xdr:from>
    <xdr:to>
      <xdr:col>6</xdr:col>
      <xdr:colOff>528917</xdr:colOff>
      <xdr:row>20</xdr:row>
      <xdr:rowOff>153299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832BB63-7181-419F-BFC6-3A467F5E3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4572000"/>
          <a:ext cx="3462617" cy="3334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zoomScale="50" zoomScaleNormal="50" workbookViewId="0">
      <selection activeCell="M17" sqref="M17"/>
    </sheetView>
  </sheetViews>
  <sheetFormatPr defaultRowHeight="15.75" x14ac:dyDescent="0.25"/>
  <sheetData>
    <row r="1" spans="1:9" ht="120.75" customHeight="1" x14ac:dyDescent="0.25">
      <c r="A1" s="621" t="s">
        <v>0</v>
      </c>
      <c r="B1" s="621"/>
      <c r="C1" s="621"/>
      <c r="D1" s="621"/>
      <c r="E1" s="621"/>
      <c r="F1" s="621"/>
      <c r="G1" s="621"/>
      <c r="H1" s="621"/>
      <c r="I1" s="621"/>
    </row>
    <row r="2" spans="1:9" ht="61.5" customHeight="1" x14ac:dyDescent="0.25">
      <c r="A2" s="621"/>
      <c r="B2" s="621"/>
      <c r="C2" s="621"/>
      <c r="D2" s="621"/>
      <c r="E2" s="621"/>
      <c r="F2" s="621"/>
      <c r="G2" s="621"/>
      <c r="H2" s="621"/>
      <c r="I2" s="621"/>
    </row>
    <row r="3" spans="1:9" ht="61.5" customHeight="1" x14ac:dyDescent="0.25">
      <c r="A3" s="621"/>
      <c r="B3" s="621"/>
      <c r="C3" s="621"/>
      <c r="D3" s="621"/>
      <c r="E3" s="621"/>
      <c r="F3" s="621"/>
      <c r="G3" s="621"/>
      <c r="H3" s="621"/>
      <c r="I3" s="621"/>
    </row>
    <row r="4" spans="1:9" ht="61.5" customHeight="1" x14ac:dyDescent="0.25"/>
    <row r="5" spans="1:9" ht="45.75" x14ac:dyDescent="0.65">
      <c r="A5" s="619"/>
      <c r="B5" s="619"/>
      <c r="C5" s="619"/>
      <c r="D5" s="619"/>
      <c r="E5" s="619"/>
      <c r="F5" s="619"/>
      <c r="G5" s="619"/>
      <c r="H5" s="619"/>
      <c r="I5" s="619"/>
    </row>
    <row r="6" spans="1:9" ht="27" customHeight="1" x14ac:dyDescent="0.4">
      <c r="A6" s="620" t="s">
        <v>1</v>
      </c>
      <c r="B6" s="620"/>
      <c r="C6" s="620"/>
      <c r="D6" s="620"/>
      <c r="E6" s="620"/>
      <c r="F6" s="620"/>
      <c r="G6" s="620"/>
      <c r="H6" s="620"/>
      <c r="I6" s="620"/>
    </row>
  </sheetData>
  <mergeCells count="3">
    <mergeCell ref="A5:I5"/>
    <mergeCell ref="A6:I6"/>
    <mergeCell ref="A1:I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84"/>
  <sheetViews>
    <sheetView tabSelected="1" topLeftCell="M1" workbookViewId="0">
      <selection activeCell="M10" sqref="M10"/>
    </sheetView>
  </sheetViews>
  <sheetFormatPr defaultRowHeight="15.75" x14ac:dyDescent="0.25"/>
  <cols>
    <col min="1" max="3" width="11.125" customWidth="1"/>
    <col min="7" max="9" width="9" customWidth="1"/>
  </cols>
  <sheetData>
    <row r="1" spans="1:10" ht="67.5" customHeight="1" x14ac:dyDescent="0.25">
      <c r="A1" s="672" t="s">
        <v>151</v>
      </c>
      <c r="B1" s="672"/>
      <c r="C1" s="672"/>
      <c r="D1" s="672"/>
      <c r="E1" s="672"/>
      <c r="F1" s="672"/>
      <c r="G1" s="672"/>
      <c r="H1" s="672"/>
      <c r="I1" s="672"/>
      <c r="J1" s="34"/>
    </row>
    <row r="2" spans="1:10" ht="16.5" thickBot="1" x14ac:dyDescent="0.3">
      <c r="A2" s="41"/>
      <c r="B2" s="62"/>
      <c r="C2" s="687" t="s">
        <v>152</v>
      </c>
      <c r="D2" s="688"/>
      <c r="E2" s="688"/>
      <c r="F2" s="688"/>
      <c r="G2" s="688"/>
      <c r="H2" s="688"/>
      <c r="I2" s="689"/>
      <c r="J2" s="30"/>
    </row>
    <row r="3" spans="1:10" ht="55.5" customHeight="1" thickBot="1" x14ac:dyDescent="0.3">
      <c r="A3" s="63" t="s">
        <v>91</v>
      </c>
      <c r="B3" s="48" t="s">
        <v>153</v>
      </c>
      <c r="C3" s="48" t="s">
        <v>134</v>
      </c>
      <c r="D3" s="50" t="s">
        <v>154</v>
      </c>
      <c r="E3" s="50" t="s">
        <v>155</v>
      </c>
      <c r="F3" s="50" t="s">
        <v>156</v>
      </c>
      <c r="G3" s="50" t="s">
        <v>157</v>
      </c>
      <c r="H3" s="48" t="s">
        <v>158</v>
      </c>
      <c r="I3" s="48" t="s">
        <v>159</v>
      </c>
      <c r="J3" s="31"/>
    </row>
    <row r="4" spans="1:10" x14ac:dyDescent="0.25">
      <c r="A4" s="246" t="s">
        <v>101</v>
      </c>
      <c r="B4" s="247">
        <v>1</v>
      </c>
      <c r="C4" s="247" t="s">
        <v>160</v>
      </c>
      <c r="D4" s="247">
        <v>0</v>
      </c>
      <c r="E4" s="247">
        <v>0</v>
      </c>
      <c r="F4" s="247">
        <v>2.6</v>
      </c>
      <c r="G4" s="247">
        <v>50</v>
      </c>
      <c r="H4" s="247">
        <v>50.74</v>
      </c>
      <c r="I4" s="247">
        <v>56.8</v>
      </c>
    </row>
    <row r="5" spans="1:10" x14ac:dyDescent="0.25">
      <c r="A5" s="248" t="s">
        <v>101</v>
      </c>
      <c r="B5" s="249">
        <v>2</v>
      </c>
      <c r="C5" s="249" t="s">
        <v>160</v>
      </c>
      <c r="D5" s="249">
        <v>0</v>
      </c>
      <c r="E5" s="249">
        <v>0</v>
      </c>
      <c r="F5" s="249">
        <v>80.77</v>
      </c>
      <c r="G5" s="249">
        <v>87.88</v>
      </c>
      <c r="H5" s="249">
        <v>96.15</v>
      </c>
      <c r="I5" s="249">
        <v>80.77</v>
      </c>
    </row>
    <row r="6" spans="1:10" x14ac:dyDescent="0.25">
      <c r="A6" s="248" t="s">
        <v>101</v>
      </c>
      <c r="B6" s="249">
        <v>3</v>
      </c>
      <c r="C6" s="249" t="s">
        <v>160</v>
      </c>
      <c r="D6" s="249">
        <v>0</v>
      </c>
      <c r="E6" s="249">
        <v>0</v>
      </c>
      <c r="F6" s="249">
        <v>0</v>
      </c>
      <c r="G6" s="249">
        <v>0</v>
      </c>
      <c r="H6" s="249">
        <v>25</v>
      </c>
      <c r="I6" s="249">
        <v>40</v>
      </c>
    </row>
    <row r="7" spans="1:10" x14ac:dyDescent="0.25">
      <c r="A7" s="248" t="s">
        <v>132</v>
      </c>
      <c r="B7" s="249">
        <v>3</v>
      </c>
      <c r="C7" s="249" t="s">
        <v>160</v>
      </c>
      <c r="D7" s="249">
        <v>0</v>
      </c>
      <c r="E7" s="249">
        <v>0</v>
      </c>
      <c r="F7" s="249">
        <v>0</v>
      </c>
      <c r="G7" s="249">
        <v>0</v>
      </c>
      <c r="H7" s="249">
        <v>100</v>
      </c>
      <c r="I7" s="249">
        <v>100</v>
      </c>
    </row>
    <row r="8" spans="1:10" x14ac:dyDescent="0.25">
      <c r="A8" s="248" t="s">
        <v>132</v>
      </c>
      <c r="B8" s="249">
        <v>3</v>
      </c>
      <c r="C8" s="249" t="s">
        <v>161</v>
      </c>
      <c r="D8" s="249">
        <v>0</v>
      </c>
      <c r="E8" s="249">
        <v>0</v>
      </c>
      <c r="F8" s="249">
        <v>0</v>
      </c>
      <c r="G8" s="249">
        <v>0</v>
      </c>
      <c r="H8" s="249">
        <v>0</v>
      </c>
      <c r="I8" s="249">
        <v>0</v>
      </c>
    </row>
    <row r="9" spans="1:10" x14ac:dyDescent="0.25">
      <c r="A9" s="248" t="s">
        <v>103</v>
      </c>
      <c r="B9" s="249">
        <v>1</v>
      </c>
      <c r="C9" s="249" t="s">
        <v>160</v>
      </c>
      <c r="D9" s="249">
        <v>0</v>
      </c>
      <c r="E9" s="249">
        <v>0.42</v>
      </c>
      <c r="F9" s="249">
        <v>1.45</v>
      </c>
      <c r="G9" s="249">
        <v>39.229999999999997</v>
      </c>
      <c r="H9" s="249">
        <v>38.43</v>
      </c>
      <c r="I9" s="249">
        <v>29.02</v>
      </c>
    </row>
    <row r="10" spans="1:10" x14ac:dyDescent="0.25">
      <c r="A10" s="248" t="s">
        <v>103</v>
      </c>
      <c r="B10" s="249">
        <v>1</v>
      </c>
      <c r="C10" s="249" t="s">
        <v>161</v>
      </c>
      <c r="D10" s="249">
        <v>0</v>
      </c>
      <c r="E10" s="249">
        <v>0</v>
      </c>
      <c r="F10" s="249">
        <v>20</v>
      </c>
      <c r="G10" s="249">
        <v>0</v>
      </c>
      <c r="H10" s="249">
        <v>33.33</v>
      </c>
      <c r="I10" s="249">
        <v>40</v>
      </c>
    </row>
    <row r="11" spans="1:10" x14ac:dyDescent="0.25">
      <c r="A11" s="248" t="s">
        <v>103</v>
      </c>
      <c r="B11" s="249">
        <v>2</v>
      </c>
      <c r="C11" s="249" t="s">
        <v>160</v>
      </c>
      <c r="D11" s="249">
        <v>0</v>
      </c>
      <c r="E11" s="249">
        <v>5</v>
      </c>
      <c r="F11" s="249">
        <v>76.67</v>
      </c>
      <c r="G11" s="249">
        <v>94.44</v>
      </c>
      <c r="H11" s="249">
        <v>95.45</v>
      </c>
      <c r="I11" s="249">
        <v>87.1</v>
      </c>
    </row>
    <row r="12" spans="1:10" x14ac:dyDescent="0.25">
      <c r="A12" s="248" t="s">
        <v>103</v>
      </c>
      <c r="B12" s="249">
        <v>2</v>
      </c>
      <c r="C12" s="249" t="s">
        <v>161</v>
      </c>
      <c r="D12" s="249">
        <v>0</v>
      </c>
      <c r="E12" s="249">
        <v>0</v>
      </c>
      <c r="F12" s="249">
        <v>0</v>
      </c>
      <c r="G12" s="249">
        <v>100</v>
      </c>
      <c r="H12" s="249">
        <v>80</v>
      </c>
      <c r="I12" s="249">
        <v>0</v>
      </c>
    </row>
    <row r="13" spans="1:10" x14ac:dyDescent="0.25">
      <c r="A13" s="248" t="s">
        <v>103</v>
      </c>
      <c r="B13" s="249">
        <v>3</v>
      </c>
      <c r="C13" s="249" t="s">
        <v>160</v>
      </c>
      <c r="D13" s="249">
        <v>0</v>
      </c>
      <c r="E13" s="249">
        <v>0</v>
      </c>
      <c r="F13" s="249">
        <v>0</v>
      </c>
      <c r="G13" s="249">
        <v>100</v>
      </c>
      <c r="H13" s="249">
        <v>85.71</v>
      </c>
      <c r="I13" s="249">
        <v>83.33</v>
      </c>
    </row>
    <row r="14" spans="1:10" x14ac:dyDescent="0.25">
      <c r="A14" s="248" t="s">
        <v>103</v>
      </c>
      <c r="B14" s="249">
        <v>3</v>
      </c>
      <c r="C14" s="249" t="s">
        <v>161</v>
      </c>
      <c r="D14" s="249">
        <v>0</v>
      </c>
      <c r="E14" s="249">
        <v>0</v>
      </c>
      <c r="F14" s="249">
        <v>0</v>
      </c>
      <c r="G14" s="249">
        <v>0</v>
      </c>
      <c r="H14" s="249">
        <v>0</v>
      </c>
      <c r="I14" s="249">
        <v>80</v>
      </c>
    </row>
    <row r="15" spans="1:10" x14ac:dyDescent="0.25">
      <c r="A15" s="248" t="s">
        <v>104</v>
      </c>
      <c r="B15" s="249">
        <v>1</v>
      </c>
      <c r="C15" s="249" t="s">
        <v>160</v>
      </c>
      <c r="D15" s="249">
        <v>0</v>
      </c>
      <c r="E15" s="249">
        <v>0</v>
      </c>
      <c r="F15" s="249">
        <v>1.85</v>
      </c>
      <c r="G15" s="249">
        <v>25.53</v>
      </c>
      <c r="H15" s="249">
        <v>33.33</v>
      </c>
      <c r="I15" s="249">
        <v>41.03</v>
      </c>
    </row>
    <row r="16" spans="1:10" x14ac:dyDescent="0.25">
      <c r="A16" s="248" t="s">
        <v>104</v>
      </c>
      <c r="B16" s="249">
        <v>1</v>
      </c>
      <c r="C16" s="249" t="s">
        <v>161</v>
      </c>
      <c r="D16" s="249">
        <v>0</v>
      </c>
      <c r="E16" s="249">
        <v>0</v>
      </c>
      <c r="F16" s="249">
        <v>0</v>
      </c>
      <c r="G16" s="249">
        <v>25</v>
      </c>
      <c r="H16" s="249">
        <v>0</v>
      </c>
      <c r="I16" s="249">
        <v>83.33</v>
      </c>
    </row>
    <row r="17" spans="1:9" x14ac:dyDescent="0.25">
      <c r="A17" s="248" t="s">
        <v>104</v>
      </c>
      <c r="B17" s="249">
        <v>2</v>
      </c>
      <c r="C17" s="249" t="s">
        <v>160</v>
      </c>
      <c r="D17" s="249">
        <v>0</v>
      </c>
      <c r="E17" s="249">
        <v>0</v>
      </c>
      <c r="F17" s="249">
        <v>50</v>
      </c>
      <c r="G17" s="249">
        <v>100</v>
      </c>
      <c r="H17" s="249">
        <v>71.430000000000007</v>
      </c>
      <c r="I17" s="249">
        <v>85.71</v>
      </c>
    </row>
    <row r="18" spans="1:9" x14ac:dyDescent="0.25">
      <c r="A18" s="248" t="s">
        <v>104</v>
      </c>
      <c r="B18" s="249">
        <v>3</v>
      </c>
      <c r="C18" s="249" t="s">
        <v>160</v>
      </c>
      <c r="D18" s="249">
        <v>0</v>
      </c>
      <c r="E18" s="249">
        <v>0</v>
      </c>
      <c r="F18" s="249">
        <v>0</v>
      </c>
      <c r="G18" s="249">
        <v>100</v>
      </c>
      <c r="H18" s="249">
        <v>100</v>
      </c>
      <c r="I18" s="249">
        <v>50</v>
      </c>
    </row>
    <row r="19" spans="1:9" x14ac:dyDescent="0.25">
      <c r="A19" s="248" t="s">
        <v>104</v>
      </c>
      <c r="B19" s="249">
        <v>3</v>
      </c>
      <c r="C19" s="249" t="s">
        <v>161</v>
      </c>
      <c r="D19" s="249">
        <v>0</v>
      </c>
      <c r="E19" s="249">
        <v>0</v>
      </c>
      <c r="F19" s="249">
        <v>0</v>
      </c>
      <c r="G19" s="249">
        <v>0</v>
      </c>
      <c r="H19" s="249">
        <v>0</v>
      </c>
      <c r="I19" s="249">
        <v>0</v>
      </c>
    </row>
    <row r="20" spans="1:9" x14ac:dyDescent="0.25">
      <c r="A20" s="248" t="s">
        <v>105</v>
      </c>
      <c r="B20" s="249">
        <v>1</v>
      </c>
      <c r="C20" s="249" t="s">
        <v>160</v>
      </c>
      <c r="D20" s="249">
        <v>0</v>
      </c>
      <c r="E20" s="249">
        <v>0</v>
      </c>
      <c r="F20" s="249">
        <v>14.81</v>
      </c>
      <c r="G20" s="249">
        <v>45</v>
      </c>
      <c r="H20" s="249">
        <v>52.63</v>
      </c>
      <c r="I20" s="249">
        <v>37.93</v>
      </c>
    </row>
    <row r="21" spans="1:9" x14ac:dyDescent="0.25">
      <c r="A21" s="248" t="s">
        <v>105</v>
      </c>
      <c r="B21" s="249">
        <v>2</v>
      </c>
      <c r="C21" s="249" t="s">
        <v>160</v>
      </c>
      <c r="D21" s="249">
        <v>0</v>
      </c>
      <c r="E21" s="249">
        <v>0</v>
      </c>
      <c r="F21" s="249">
        <v>57.14</v>
      </c>
      <c r="G21" s="249">
        <v>71.430000000000007</v>
      </c>
      <c r="H21" s="249">
        <v>85.71</v>
      </c>
      <c r="I21" s="249">
        <v>54.55</v>
      </c>
    </row>
    <row r="22" spans="1:9" x14ac:dyDescent="0.25">
      <c r="A22" s="248" t="s">
        <v>105</v>
      </c>
      <c r="B22" s="249">
        <v>3</v>
      </c>
      <c r="C22" s="249" t="s">
        <v>160</v>
      </c>
      <c r="D22" s="249">
        <v>0</v>
      </c>
      <c r="E22" s="249">
        <v>0</v>
      </c>
      <c r="F22" s="249">
        <v>0</v>
      </c>
      <c r="G22" s="249">
        <v>0</v>
      </c>
      <c r="H22" s="249">
        <v>25</v>
      </c>
      <c r="I22" s="249">
        <v>81.25</v>
      </c>
    </row>
    <row r="23" spans="1:9" x14ac:dyDescent="0.25">
      <c r="A23" s="248" t="s">
        <v>105</v>
      </c>
      <c r="B23" s="249">
        <v>3</v>
      </c>
      <c r="C23" s="249" t="s">
        <v>161</v>
      </c>
      <c r="D23" s="249">
        <v>0</v>
      </c>
      <c r="E23" s="249">
        <v>0</v>
      </c>
      <c r="F23" s="249">
        <v>0</v>
      </c>
      <c r="G23" s="249">
        <v>0</v>
      </c>
      <c r="H23" s="249">
        <v>0</v>
      </c>
      <c r="I23" s="249">
        <v>0</v>
      </c>
    </row>
    <row r="24" spans="1:9" x14ac:dyDescent="0.25">
      <c r="A24" s="248" t="s">
        <v>106</v>
      </c>
      <c r="B24" s="249">
        <v>1</v>
      </c>
      <c r="C24" s="249" t="s">
        <v>160</v>
      </c>
      <c r="D24" s="249">
        <v>0</v>
      </c>
      <c r="E24" s="249">
        <v>0</v>
      </c>
      <c r="F24" s="249">
        <v>1.75</v>
      </c>
      <c r="G24" s="249">
        <v>25</v>
      </c>
      <c r="H24" s="249">
        <v>41.67</v>
      </c>
      <c r="I24" s="249">
        <v>45.24</v>
      </c>
    </row>
    <row r="25" spans="1:9" x14ac:dyDescent="0.25">
      <c r="A25" s="248" t="s">
        <v>106</v>
      </c>
      <c r="B25" s="249">
        <v>2</v>
      </c>
      <c r="C25" s="249" t="s">
        <v>160</v>
      </c>
      <c r="D25" s="249">
        <v>0</v>
      </c>
      <c r="E25" s="249">
        <v>0</v>
      </c>
      <c r="F25" s="249">
        <v>40</v>
      </c>
      <c r="G25" s="249">
        <v>0</v>
      </c>
      <c r="H25" s="249">
        <v>75</v>
      </c>
      <c r="I25" s="249">
        <v>100</v>
      </c>
    </row>
    <row r="26" spans="1:9" x14ac:dyDescent="0.25">
      <c r="A26" s="248" t="s">
        <v>106</v>
      </c>
      <c r="B26" s="249">
        <v>3</v>
      </c>
      <c r="C26" s="249" t="s">
        <v>160</v>
      </c>
      <c r="D26" s="249">
        <v>0</v>
      </c>
      <c r="E26" s="249">
        <v>0</v>
      </c>
      <c r="F26" s="249">
        <v>0</v>
      </c>
      <c r="G26" s="249">
        <v>0</v>
      </c>
      <c r="H26" s="249">
        <v>33.33</v>
      </c>
      <c r="I26" s="249">
        <v>50</v>
      </c>
    </row>
    <row r="27" spans="1:9" x14ac:dyDescent="0.25">
      <c r="A27" s="248" t="s">
        <v>106</v>
      </c>
      <c r="B27" s="249">
        <v>3</v>
      </c>
      <c r="C27" s="249" t="s">
        <v>161</v>
      </c>
      <c r="D27" s="249">
        <v>0</v>
      </c>
      <c r="E27" s="249">
        <v>0</v>
      </c>
      <c r="F27" s="249">
        <v>0</v>
      </c>
      <c r="G27" s="249">
        <v>0</v>
      </c>
      <c r="H27" s="249">
        <v>0</v>
      </c>
      <c r="I27" s="249">
        <v>50</v>
      </c>
    </row>
    <row r="28" spans="1:9" x14ac:dyDescent="0.25">
      <c r="A28" s="248" t="s">
        <v>102</v>
      </c>
      <c r="B28" s="249">
        <v>1</v>
      </c>
      <c r="C28" s="249" t="s">
        <v>160</v>
      </c>
      <c r="D28" s="249">
        <v>0</v>
      </c>
      <c r="E28" s="249">
        <v>0</v>
      </c>
      <c r="F28" s="249">
        <v>2.7</v>
      </c>
      <c r="G28" s="249">
        <v>46.74</v>
      </c>
      <c r="H28" s="249">
        <v>50.51</v>
      </c>
      <c r="I28" s="249">
        <v>61.84</v>
      </c>
    </row>
    <row r="29" spans="1:9" x14ac:dyDescent="0.25">
      <c r="A29" s="248" t="s">
        <v>102</v>
      </c>
      <c r="B29" s="249">
        <v>2</v>
      </c>
      <c r="C29" s="249" t="s">
        <v>160</v>
      </c>
      <c r="D29" s="249">
        <v>0</v>
      </c>
      <c r="E29" s="249">
        <v>2.78</v>
      </c>
      <c r="F29" s="249">
        <v>79.489999999999995</v>
      </c>
      <c r="G29" s="249">
        <v>80</v>
      </c>
      <c r="H29" s="249">
        <v>90.63</v>
      </c>
      <c r="I29" s="249">
        <v>88.57</v>
      </c>
    </row>
    <row r="30" spans="1:9" x14ac:dyDescent="0.25">
      <c r="A30" s="248" t="s">
        <v>102</v>
      </c>
      <c r="B30" s="249">
        <v>3</v>
      </c>
      <c r="C30" s="249" t="s">
        <v>160</v>
      </c>
      <c r="D30" s="249">
        <v>0</v>
      </c>
      <c r="E30" s="249">
        <v>14.29</v>
      </c>
      <c r="F30" s="249">
        <v>0</v>
      </c>
      <c r="G30" s="249">
        <v>0</v>
      </c>
      <c r="H30" s="249">
        <v>100</v>
      </c>
      <c r="I30" s="249">
        <v>66.67</v>
      </c>
    </row>
    <row r="31" spans="1:9" x14ac:dyDescent="0.25">
      <c r="A31" s="248" t="s">
        <v>102</v>
      </c>
      <c r="B31" s="249">
        <v>3</v>
      </c>
      <c r="C31" s="249" t="s">
        <v>161</v>
      </c>
      <c r="D31" s="249">
        <v>0</v>
      </c>
      <c r="E31" s="249">
        <v>0</v>
      </c>
      <c r="F31" s="249">
        <v>0</v>
      </c>
      <c r="G31" s="249">
        <v>0</v>
      </c>
      <c r="H31" s="249">
        <v>0</v>
      </c>
      <c r="I31" s="249">
        <v>0</v>
      </c>
    </row>
    <row r="32" spans="1:9" x14ac:dyDescent="0.25">
      <c r="A32" s="248" t="s">
        <v>107</v>
      </c>
      <c r="B32" s="249">
        <v>1</v>
      </c>
      <c r="C32" s="249" t="s">
        <v>160</v>
      </c>
      <c r="D32" s="249">
        <v>0</v>
      </c>
      <c r="E32" s="249">
        <v>2.33</v>
      </c>
      <c r="F32" s="249">
        <v>3.7</v>
      </c>
      <c r="G32" s="249">
        <v>22.22</v>
      </c>
      <c r="H32" s="249">
        <v>39.130000000000003</v>
      </c>
      <c r="I32" s="249">
        <v>43.33</v>
      </c>
    </row>
    <row r="33" spans="1:9" x14ac:dyDescent="0.25">
      <c r="A33" s="248" t="s">
        <v>107</v>
      </c>
      <c r="B33" s="249">
        <v>2</v>
      </c>
      <c r="C33" s="249" t="s">
        <v>160</v>
      </c>
      <c r="D33" s="249">
        <v>0</v>
      </c>
      <c r="E33" s="249">
        <v>18.18</v>
      </c>
      <c r="F33" s="249">
        <v>45.45</v>
      </c>
      <c r="G33" s="249">
        <v>68.75</v>
      </c>
      <c r="H33" s="249">
        <v>84.62</v>
      </c>
      <c r="I33" s="249">
        <v>60</v>
      </c>
    </row>
    <row r="34" spans="1:9" x14ac:dyDescent="0.25">
      <c r="A34" s="248" t="s">
        <v>107</v>
      </c>
      <c r="B34" s="249">
        <v>3</v>
      </c>
      <c r="C34" s="249" t="s">
        <v>160</v>
      </c>
      <c r="D34" s="249">
        <v>0</v>
      </c>
      <c r="E34" s="249">
        <v>0</v>
      </c>
      <c r="F34" s="249">
        <v>0</v>
      </c>
      <c r="G34" s="249">
        <v>0</v>
      </c>
      <c r="H34" s="249">
        <v>0</v>
      </c>
      <c r="I34" s="249">
        <v>0</v>
      </c>
    </row>
    <row r="35" spans="1:9" x14ac:dyDescent="0.25">
      <c r="A35" s="248" t="s">
        <v>107</v>
      </c>
      <c r="B35" s="249">
        <v>3</v>
      </c>
      <c r="C35" s="249" t="s">
        <v>161</v>
      </c>
      <c r="D35" s="249">
        <v>0</v>
      </c>
      <c r="E35" s="249">
        <v>0</v>
      </c>
      <c r="F35" s="249">
        <v>0</v>
      </c>
      <c r="G35" s="249">
        <v>0</v>
      </c>
      <c r="H35" s="249">
        <v>0</v>
      </c>
      <c r="I35" s="249">
        <v>0</v>
      </c>
    </row>
    <row r="36" spans="1:9" x14ac:dyDescent="0.25">
      <c r="A36" s="248" t="s">
        <v>108</v>
      </c>
      <c r="B36" s="249">
        <v>1</v>
      </c>
      <c r="C36" s="249" t="s">
        <v>160</v>
      </c>
      <c r="D36" s="249">
        <v>0</v>
      </c>
      <c r="E36" s="249">
        <v>0</v>
      </c>
      <c r="F36" s="249">
        <v>0</v>
      </c>
      <c r="G36" s="249">
        <v>47.37</v>
      </c>
      <c r="H36" s="249">
        <v>55.88</v>
      </c>
      <c r="I36" s="249">
        <v>54.84</v>
      </c>
    </row>
    <row r="37" spans="1:9" x14ac:dyDescent="0.25">
      <c r="A37" s="248" t="s">
        <v>108</v>
      </c>
      <c r="B37" s="249">
        <v>2</v>
      </c>
      <c r="C37" s="249" t="s">
        <v>160</v>
      </c>
      <c r="D37" s="249">
        <v>0</v>
      </c>
      <c r="E37" s="249">
        <v>0</v>
      </c>
      <c r="F37" s="249">
        <v>66.67</v>
      </c>
      <c r="G37" s="249">
        <v>25</v>
      </c>
      <c r="H37" s="249">
        <v>66.67</v>
      </c>
      <c r="I37" s="249">
        <v>66.67</v>
      </c>
    </row>
    <row r="38" spans="1:9" x14ac:dyDescent="0.25">
      <c r="A38" s="248" t="s">
        <v>108</v>
      </c>
      <c r="B38" s="249">
        <v>3</v>
      </c>
      <c r="C38" s="249" t="s">
        <v>160</v>
      </c>
      <c r="D38" s="249">
        <v>0</v>
      </c>
      <c r="E38" s="249">
        <v>0</v>
      </c>
      <c r="F38" s="249">
        <v>0</v>
      </c>
      <c r="G38" s="249">
        <v>0</v>
      </c>
      <c r="H38" s="249">
        <v>66.67</v>
      </c>
      <c r="I38" s="249">
        <v>0</v>
      </c>
    </row>
    <row r="39" spans="1:9" x14ac:dyDescent="0.25">
      <c r="A39" s="248" t="s">
        <v>108</v>
      </c>
      <c r="B39" s="249">
        <v>3</v>
      </c>
      <c r="C39" s="249" t="s">
        <v>161</v>
      </c>
      <c r="D39" s="249">
        <v>0</v>
      </c>
      <c r="E39" s="249">
        <v>0</v>
      </c>
      <c r="F39" s="249">
        <v>0</v>
      </c>
      <c r="G39" s="249">
        <v>0</v>
      </c>
      <c r="H39" s="249">
        <v>0</v>
      </c>
      <c r="I39" s="249">
        <v>0</v>
      </c>
    </row>
    <row r="40" spans="1:9" x14ac:dyDescent="0.25">
      <c r="A40" s="248" t="s">
        <v>109</v>
      </c>
      <c r="B40" s="249">
        <v>1</v>
      </c>
      <c r="C40" s="249" t="s">
        <v>160</v>
      </c>
      <c r="D40" s="249">
        <v>0</v>
      </c>
      <c r="E40" s="249">
        <v>0</v>
      </c>
      <c r="F40" s="249">
        <v>16.670000000000002</v>
      </c>
      <c r="G40" s="249">
        <v>56.1</v>
      </c>
      <c r="H40" s="249">
        <v>48.78</v>
      </c>
      <c r="I40" s="249">
        <v>44.44</v>
      </c>
    </row>
    <row r="41" spans="1:9" x14ac:dyDescent="0.25">
      <c r="A41" s="248" t="s">
        <v>109</v>
      </c>
      <c r="B41" s="249">
        <v>1</v>
      </c>
      <c r="C41" s="249" t="s">
        <v>161</v>
      </c>
      <c r="D41" s="249">
        <v>0</v>
      </c>
      <c r="E41" s="249">
        <v>0</v>
      </c>
      <c r="F41" s="249">
        <v>0</v>
      </c>
      <c r="G41" s="249">
        <v>0</v>
      </c>
      <c r="H41" s="249">
        <v>0</v>
      </c>
      <c r="I41" s="249">
        <v>20</v>
      </c>
    </row>
    <row r="42" spans="1:9" x14ac:dyDescent="0.25">
      <c r="A42" s="248" t="s">
        <v>109</v>
      </c>
      <c r="B42" s="249">
        <v>2</v>
      </c>
      <c r="C42" s="249" t="s">
        <v>160</v>
      </c>
      <c r="D42" s="249">
        <v>0</v>
      </c>
      <c r="E42" s="249">
        <v>0</v>
      </c>
      <c r="F42" s="249">
        <v>64.709999999999994</v>
      </c>
      <c r="G42" s="249">
        <v>85.71</v>
      </c>
      <c r="H42" s="249">
        <v>100</v>
      </c>
      <c r="I42" s="249">
        <v>96.43</v>
      </c>
    </row>
    <row r="43" spans="1:9" x14ac:dyDescent="0.25">
      <c r="A43" s="248" t="s">
        <v>109</v>
      </c>
      <c r="B43" s="249">
        <v>2</v>
      </c>
      <c r="C43" s="249" t="s">
        <v>161</v>
      </c>
      <c r="D43" s="249">
        <v>0</v>
      </c>
      <c r="E43" s="249">
        <v>0</v>
      </c>
      <c r="F43" s="249">
        <v>0</v>
      </c>
      <c r="G43" s="249">
        <v>50</v>
      </c>
      <c r="H43" s="249">
        <v>66.67</v>
      </c>
      <c r="I43" s="249">
        <v>0</v>
      </c>
    </row>
    <row r="44" spans="1:9" x14ac:dyDescent="0.25">
      <c r="A44" s="248" t="s">
        <v>110</v>
      </c>
      <c r="B44" s="249">
        <v>1</v>
      </c>
      <c r="C44" s="249" t="s">
        <v>160</v>
      </c>
      <c r="D44" s="249">
        <v>0</v>
      </c>
      <c r="E44" s="249">
        <v>0</v>
      </c>
      <c r="F44" s="249">
        <v>4.17</v>
      </c>
      <c r="G44" s="249">
        <v>90.48</v>
      </c>
      <c r="H44" s="249">
        <v>86.36</v>
      </c>
      <c r="I44" s="249">
        <v>73.33</v>
      </c>
    </row>
    <row r="45" spans="1:9" x14ac:dyDescent="0.25">
      <c r="A45" s="248" t="s">
        <v>111</v>
      </c>
      <c r="B45" s="249">
        <v>1</v>
      </c>
      <c r="C45" s="249" t="s">
        <v>160</v>
      </c>
      <c r="D45" s="249">
        <v>0</v>
      </c>
      <c r="E45" s="249">
        <v>0</v>
      </c>
      <c r="F45" s="249">
        <v>2.4500000000000002</v>
      </c>
      <c r="G45" s="249">
        <v>45.8</v>
      </c>
      <c r="H45" s="249">
        <v>44.76</v>
      </c>
      <c r="I45" s="249">
        <v>48.65</v>
      </c>
    </row>
    <row r="46" spans="1:9" x14ac:dyDescent="0.25">
      <c r="A46" s="248" t="s">
        <v>111</v>
      </c>
      <c r="B46" s="249">
        <v>1</v>
      </c>
      <c r="C46" s="249" t="s">
        <v>161</v>
      </c>
      <c r="D46" s="249">
        <v>0</v>
      </c>
      <c r="E46" s="249">
        <v>0</v>
      </c>
      <c r="F46" s="249">
        <v>6.25</v>
      </c>
      <c r="G46" s="249">
        <v>6.67</v>
      </c>
      <c r="H46" s="249">
        <v>40.630000000000003</v>
      </c>
      <c r="I46" s="249">
        <v>30.95</v>
      </c>
    </row>
    <row r="47" spans="1:9" x14ac:dyDescent="0.25">
      <c r="A47" s="248" t="s">
        <v>111</v>
      </c>
      <c r="B47" s="249">
        <v>2</v>
      </c>
      <c r="C47" s="249" t="s">
        <v>160</v>
      </c>
      <c r="D47" s="249">
        <v>0</v>
      </c>
      <c r="E47" s="249">
        <v>0</v>
      </c>
      <c r="F47" s="249">
        <v>93.42</v>
      </c>
      <c r="G47" s="249">
        <v>82.5</v>
      </c>
      <c r="H47" s="249">
        <v>84.78</v>
      </c>
      <c r="I47" s="249">
        <v>91.84</v>
      </c>
    </row>
    <row r="48" spans="1:9" x14ac:dyDescent="0.25">
      <c r="A48" s="248" t="s">
        <v>111</v>
      </c>
      <c r="B48" s="249">
        <v>2</v>
      </c>
      <c r="C48" s="249" t="s">
        <v>161</v>
      </c>
      <c r="D48" s="249">
        <v>0</v>
      </c>
      <c r="E48" s="249">
        <v>0</v>
      </c>
      <c r="F48" s="249">
        <v>0</v>
      </c>
      <c r="G48" s="249">
        <v>70.59</v>
      </c>
      <c r="H48" s="249">
        <v>71.430000000000007</v>
      </c>
      <c r="I48" s="249">
        <v>72.73</v>
      </c>
    </row>
    <row r="49" spans="1:9" x14ac:dyDescent="0.25">
      <c r="A49" s="248" t="s">
        <v>111</v>
      </c>
      <c r="B49" s="249">
        <v>3</v>
      </c>
      <c r="C49" s="249" t="s">
        <v>160</v>
      </c>
      <c r="D49" s="249">
        <v>0</v>
      </c>
      <c r="E49" s="249">
        <v>0</v>
      </c>
      <c r="F49" s="249">
        <v>0</v>
      </c>
      <c r="G49" s="249">
        <v>62.5</v>
      </c>
      <c r="H49" s="249">
        <v>85.71</v>
      </c>
      <c r="I49" s="249">
        <v>85.71</v>
      </c>
    </row>
    <row r="50" spans="1:9" x14ac:dyDescent="0.25">
      <c r="A50" s="248" t="s">
        <v>111</v>
      </c>
      <c r="B50" s="249">
        <v>3</v>
      </c>
      <c r="C50" s="249" t="s">
        <v>161</v>
      </c>
      <c r="D50" s="249">
        <v>0</v>
      </c>
      <c r="E50" s="249">
        <v>0</v>
      </c>
      <c r="F50" s="249">
        <v>33.33</v>
      </c>
      <c r="G50" s="249">
        <v>0</v>
      </c>
      <c r="H50" s="249">
        <v>0</v>
      </c>
      <c r="I50" s="249">
        <v>42.86</v>
      </c>
    </row>
    <row r="51" spans="1:9" x14ac:dyDescent="0.25">
      <c r="A51" s="248" t="s">
        <v>112</v>
      </c>
      <c r="B51" s="249">
        <v>1</v>
      </c>
      <c r="C51" s="249" t="s">
        <v>160</v>
      </c>
      <c r="D51" s="249">
        <v>0</v>
      </c>
      <c r="E51" s="249">
        <v>0</v>
      </c>
      <c r="F51" s="249">
        <v>3.48</v>
      </c>
      <c r="G51" s="249">
        <v>54.88</v>
      </c>
      <c r="H51" s="249">
        <v>66.900000000000006</v>
      </c>
      <c r="I51" s="249">
        <v>55.26</v>
      </c>
    </row>
    <row r="52" spans="1:9" x14ac:dyDescent="0.25">
      <c r="A52" s="248" t="s">
        <v>112</v>
      </c>
      <c r="B52" s="249">
        <v>1</v>
      </c>
      <c r="C52" s="249" t="s">
        <v>161</v>
      </c>
      <c r="D52" s="249">
        <v>0</v>
      </c>
      <c r="E52" s="249">
        <v>0</v>
      </c>
      <c r="F52" s="249">
        <v>2.2200000000000002</v>
      </c>
      <c r="G52" s="249">
        <v>8.43</v>
      </c>
      <c r="H52" s="249">
        <v>16.670000000000002</v>
      </c>
      <c r="I52" s="249">
        <v>19.09</v>
      </c>
    </row>
    <row r="53" spans="1:9" x14ac:dyDescent="0.25">
      <c r="A53" s="248" t="s">
        <v>112</v>
      </c>
      <c r="B53" s="249">
        <v>2</v>
      </c>
      <c r="C53" s="249" t="s">
        <v>160</v>
      </c>
      <c r="D53" s="249">
        <v>0</v>
      </c>
      <c r="E53" s="249">
        <v>0</v>
      </c>
      <c r="F53" s="249">
        <v>81.72</v>
      </c>
      <c r="G53" s="249">
        <v>91.49</v>
      </c>
      <c r="H53" s="249">
        <v>89.9</v>
      </c>
      <c r="I53" s="249">
        <v>88.14</v>
      </c>
    </row>
    <row r="54" spans="1:9" x14ac:dyDescent="0.25">
      <c r="A54" s="248" t="s">
        <v>112</v>
      </c>
      <c r="B54" s="249">
        <v>2</v>
      </c>
      <c r="C54" s="249" t="s">
        <v>161</v>
      </c>
      <c r="D54" s="249">
        <v>3.7</v>
      </c>
      <c r="E54" s="249">
        <v>3.45</v>
      </c>
      <c r="F54" s="249">
        <v>3.45</v>
      </c>
      <c r="G54" s="249">
        <v>7.69</v>
      </c>
      <c r="H54" s="249">
        <v>68.75</v>
      </c>
      <c r="I54" s="249">
        <v>65</v>
      </c>
    </row>
    <row r="55" spans="1:9" x14ac:dyDescent="0.25">
      <c r="A55" s="248" t="s">
        <v>112</v>
      </c>
      <c r="B55" s="249">
        <v>3</v>
      </c>
      <c r="C55" s="249" t="s">
        <v>160</v>
      </c>
      <c r="D55" s="249">
        <v>0</v>
      </c>
      <c r="E55" s="249">
        <v>0</v>
      </c>
      <c r="F55" s="249">
        <v>0</v>
      </c>
      <c r="G55" s="249">
        <v>62.5</v>
      </c>
      <c r="H55" s="249">
        <v>75</v>
      </c>
      <c r="I55" s="249">
        <v>71.430000000000007</v>
      </c>
    </row>
    <row r="56" spans="1:9" x14ac:dyDescent="0.25">
      <c r="A56" s="248" t="s">
        <v>112</v>
      </c>
      <c r="B56" s="249">
        <v>3</v>
      </c>
      <c r="C56" s="249" t="s">
        <v>161</v>
      </c>
      <c r="D56" s="249">
        <v>0</v>
      </c>
      <c r="E56" s="249">
        <v>0</v>
      </c>
      <c r="F56" s="249">
        <v>7.69</v>
      </c>
      <c r="G56" s="249">
        <v>0</v>
      </c>
      <c r="H56" s="249">
        <v>22.22</v>
      </c>
      <c r="I56" s="249">
        <v>23.53</v>
      </c>
    </row>
    <row r="57" spans="1:9" x14ac:dyDescent="0.25">
      <c r="A57" s="248" t="s">
        <v>113</v>
      </c>
      <c r="B57" s="249">
        <v>1</v>
      </c>
      <c r="C57" s="249" t="s">
        <v>160</v>
      </c>
      <c r="D57" s="249">
        <v>0</v>
      </c>
      <c r="E57" s="249">
        <v>0</v>
      </c>
      <c r="F57" s="249">
        <v>0</v>
      </c>
      <c r="G57" s="249">
        <v>44.44</v>
      </c>
      <c r="H57" s="249">
        <v>52.63</v>
      </c>
      <c r="I57" s="249">
        <v>51.14</v>
      </c>
    </row>
    <row r="58" spans="1:9" x14ac:dyDescent="0.25">
      <c r="A58" s="248" t="s">
        <v>113</v>
      </c>
      <c r="B58" s="249">
        <v>2</v>
      </c>
      <c r="C58" s="249" t="s">
        <v>160</v>
      </c>
      <c r="D58" s="249">
        <v>0</v>
      </c>
      <c r="E58" s="249">
        <v>0</v>
      </c>
      <c r="F58" s="249">
        <v>73.91</v>
      </c>
      <c r="G58" s="249">
        <v>89.47</v>
      </c>
      <c r="H58" s="249">
        <v>88.57</v>
      </c>
      <c r="I58" s="249">
        <v>93.33</v>
      </c>
    </row>
    <row r="59" spans="1:9" x14ac:dyDescent="0.25">
      <c r="A59" s="248" t="s">
        <v>113</v>
      </c>
      <c r="B59" s="249">
        <v>3</v>
      </c>
      <c r="C59" s="249" t="s">
        <v>160</v>
      </c>
      <c r="D59" s="249">
        <v>0</v>
      </c>
      <c r="E59" s="249">
        <v>0</v>
      </c>
      <c r="F59" s="249">
        <v>0</v>
      </c>
      <c r="G59" s="249">
        <v>75</v>
      </c>
      <c r="H59" s="249">
        <v>60</v>
      </c>
      <c r="I59" s="249">
        <v>66.67</v>
      </c>
    </row>
    <row r="60" spans="1:9" x14ac:dyDescent="0.25">
      <c r="A60" s="248" t="s">
        <v>113</v>
      </c>
      <c r="B60" s="249">
        <v>3</v>
      </c>
      <c r="C60" s="249" t="s">
        <v>161</v>
      </c>
      <c r="D60" s="249">
        <v>0</v>
      </c>
      <c r="E60" s="249">
        <v>100</v>
      </c>
      <c r="F60" s="249">
        <v>0</v>
      </c>
      <c r="G60" s="249">
        <v>0</v>
      </c>
      <c r="H60" s="249">
        <v>0</v>
      </c>
      <c r="I60" s="249">
        <v>0</v>
      </c>
    </row>
    <row r="61" spans="1:9" x14ac:dyDescent="0.25">
      <c r="A61" s="248" t="s">
        <v>114</v>
      </c>
      <c r="B61" s="249">
        <v>1</v>
      </c>
      <c r="C61" s="249" t="s">
        <v>160</v>
      </c>
      <c r="D61" s="249">
        <v>0</v>
      </c>
      <c r="E61" s="249">
        <v>0</v>
      </c>
      <c r="F61" s="249">
        <v>0</v>
      </c>
      <c r="G61" s="249">
        <v>50</v>
      </c>
      <c r="H61" s="249">
        <v>62.5</v>
      </c>
      <c r="I61" s="249">
        <v>43.48</v>
      </c>
    </row>
    <row r="62" spans="1:9" x14ac:dyDescent="0.25">
      <c r="A62" s="248" t="s">
        <v>114</v>
      </c>
      <c r="B62" s="249">
        <v>1</v>
      </c>
      <c r="C62" s="249" t="s">
        <v>161</v>
      </c>
      <c r="D62" s="249">
        <v>0</v>
      </c>
      <c r="E62" s="249">
        <v>0</v>
      </c>
      <c r="F62" s="249">
        <v>0</v>
      </c>
      <c r="G62" s="249">
        <v>0</v>
      </c>
      <c r="H62" s="249">
        <v>0</v>
      </c>
      <c r="I62" s="249">
        <v>0</v>
      </c>
    </row>
    <row r="63" spans="1:9" x14ac:dyDescent="0.25">
      <c r="A63" s="248" t="s">
        <v>114</v>
      </c>
      <c r="B63" s="249">
        <v>2</v>
      </c>
      <c r="C63" s="249" t="s">
        <v>160</v>
      </c>
      <c r="D63" s="249">
        <v>0</v>
      </c>
      <c r="E63" s="249">
        <v>0</v>
      </c>
      <c r="F63" s="249">
        <v>84.62</v>
      </c>
      <c r="G63" s="249">
        <v>100</v>
      </c>
      <c r="H63" s="249">
        <v>86.67</v>
      </c>
      <c r="I63" s="249">
        <v>93.33</v>
      </c>
    </row>
    <row r="64" spans="1:9" x14ac:dyDescent="0.25">
      <c r="A64" s="248" t="s">
        <v>114</v>
      </c>
      <c r="B64" s="249">
        <v>2</v>
      </c>
      <c r="C64" s="249" t="s">
        <v>161</v>
      </c>
      <c r="D64" s="249">
        <v>0</v>
      </c>
      <c r="E64" s="249">
        <v>0</v>
      </c>
      <c r="F64" s="249">
        <v>60</v>
      </c>
      <c r="G64" s="249">
        <v>50</v>
      </c>
      <c r="H64" s="249">
        <v>100</v>
      </c>
      <c r="I64" s="249">
        <v>57.14</v>
      </c>
    </row>
    <row r="65" spans="1:9" x14ac:dyDescent="0.25">
      <c r="A65" s="248" t="s">
        <v>114</v>
      </c>
      <c r="B65" s="249">
        <v>3</v>
      </c>
      <c r="C65" s="249" t="s">
        <v>160</v>
      </c>
      <c r="D65" s="249">
        <v>0</v>
      </c>
      <c r="E65" s="249">
        <v>0</v>
      </c>
      <c r="F65" s="249">
        <v>0</v>
      </c>
      <c r="G65" s="249">
        <v>50</v>
      </c>
      <c r="H65" s="249">
        <v>0</v>
      </c>
      <c r="I65" s="249">
        <v>50</v>
      </c>
    </row>
    <row r="66" spans="1:9" x14ac:dyDescent="0.25">
      <c r="A66" s="248" t="s">
        <v>114</v>
      </c>
      <c r="B66" s="249">
        <v>3</v>
      </c>
      <c r="C66" s="249" t="s">
        <v>161</v>
      </c>
      <c r="D66" s="249">
        <v>0</v>
      </c>
      <c r="E66" s="249">
        <v>0</v>
      </c>
      <c r="F66" s="249">
        <v>0</v>
      </c>
      <c r="G66" s="249">
        <v>0</v>
      </c>
      <c r="H66" s="249">
        <v>0</v>
      </c>
      <c r="I66" s="249">
        <v>0</v>
      </c>
    </row>
    <row r="67" spans="1:9" x14ac:dyDescent="0.25">
      <c r="A67" s="248" t="s">
        <v>128</v>
      </c>
      <c r="B67" s="249">
        <v>2</v>
      </c>
      <c r="C67" s="249" t="s">
        <v>160</v>
      </c>
      <c r="D67" s="249">
        <v>0</v>
      </c>
      <c r="E67" s="249">
        <v>0</v>
      </c>
      <c r="F67" s="249">
        <v>86.49</v>
      </c>
      <c r="G67" s="249">
        <v>98.46</v>
      </c>
      <c r="H67" s="249">
        <v>95</v>
      </c>
      <c r="I67" s="249">
        <v>92.39</v>
      </c>
    </row>
    <row r="68" spans="1:9" x14ac:dyDescent="0.25">
      <c r="A68" s="248" t="s">
        <v>116</v>
      </c>
      <c r="B68" s="249">
        <v>1</v>
      </c>
      <c r="C68" s="249" t="s">
        <v>160</v>
      </c>
      <c r="D68" s="249">
        <v>0</v>
      </c>
      <c r="E68" s="249">
        <v>0</v>
      </c>
      <c r="F68" s="249">
        <v>0</v>
      </c>
      <c r="G68" s="249">
        <v>36.67</v>
      </c>
      <c r="H68" s="249">
        <v>20</v>
      </c>
      <c r="I68" s="249">
        <v>32</v>
      </c>
    </row>
    <row r="69" spans="1:9" x14ac:dyDescent="0.25">
      <c r="A69" s="248" t="s">
        <v>162</v>
      </c>
      <c r="B69" s="249">
        <v>1</v>
      </c>
      <c r="C69" s="249" t="s">
        <v>160</v>
      </c>
      <c r="D69" s="249">
        <v>0</v>
      </c>
      <c r="E69" s="249">
        <v>0</v>
      </c>
      <c r="F69" s="249">
        <v>4.6500000000000004</v>
      </c>
      <c r="G69" s="249">
        <v>40.82</v>
      </c>
      <c r="H69" s="249">
        <v>41.27</v>
      </c>
      <c r="I69" s="249">
        <v>58.7</v>
      </c>
    </row>
    <row r="70" spans="1:9" x14ac:dyDescent="0.25">
      <c r="A70" s="248" t="s">
        <v>162</v>
      </c>
      <c r="B70" s="249">
        <v>2</v>
      </c>
      <c r="C70" s="249" t="s">
        <v>160</v>
      </c>
      <c r="D70" s="249">
        <v>0</v>
      </c>
      <c r="E70" s="249">
        <v>0</v>
      </c>
      <c r="F70" s="249">
        <v>91.67</v>
      </c>
      <c r="G70" s="249">
        <v>57.14</v>
      </c>
      <c r="H70" s="249">
        <v>90.91</v>
      </c>
      <c r="I70" s="249">
        <v>87.5</v>
      </c>
    </row>
    <row r="71" spans="1:9" x14ac:dyDescent="0.25">
      <c r="A71" s="248" t="s">
        <v>162</v>
      </c>
      <c r="B71" s="249">
        <v>3</v>
      </c>
      <c r="C71" s="249" t="s">
        <v>160</v>
      </c>
      <c r="D71" s="249">
        <v>0</v>
      </c>
      <c r="E71" s="249">
        <v>0</v>
      </c>
      <c r="F71" s="249">
        <v>0</v>
      </c>
      <c r="G71" s="249">
        <v>0</v>
      </c>
      <c r="H71" s="249">
        <v>0</v>
      </c>
      <c r="I71" s="249">
        <v>100</v>
      </c>
    </row>
    <row r="72" spans="1:9" x14ac:dyDescent="0.25">
      <c r="A72" s="248" t="s">
        <v>162</v>
      </c>
      <c r="B72" s="249">
        <v>3</v>
      </c>
      <c r="C72" s="249" t="s">
        <v>161</v>
      </c>
      <c r="D72" s="249">
        <v>0</v>
      </c>
      <c r="E72" s="249">
        <v>0</v>
      </c>
      <c r="F72" s="249">
        <v>0</v>
      </c>
      <c r="G72" s="249">
        <v>0</v>
      </c>
      <c r="H72" s="249">
        <v>0</v>
      </c>
      <c r="I72" s="249">
        <v>0</v>
      </c>
    </row>
    <row r="73" spans="1:9" x14ac:dyDescent="0.25">
      <c r="A73" s="248" t="s">
        <v>117</v>
      </c>
      <c r="B73" s="249">
        <v>1</v>
      </c>
      <c r="C73" s="249" t="s">
        <v>160</v>
      </c>
      <c r="D73" s="249">
        <v>0</v>
      </c>
      <c r="E73" s="249">
        <v>0</v>
      </c>
      <c r="F73" s="249">
        <v>0</v>
      </c>
      <c r="G73" s="249">
        <v>100</v>
      </c>
      <c r="H73" s="249">
        <v>72.73</v>
      </c>
      <c r="I73" s="249">
        <v>53.33</v>
      </c>
    </row>
    <row r="74" spans="1:9" x14ac:dyDescent="0.25">
      <c r="A74" s="248" t="s">
        <v>117</v>
      </c>
      <c r="B74" s="249">
        <v>2</v>
      </c>
      <c r="C74" s="249" t="s">
        <v>160</v>
      </c>
      <c r="D74" s="249">
        <v>0</v>
      </c>
      <c r="E74" s="249">
        <v>0</v>
      </c>
      <c r="F74" s="249">
        <v>91.67</v>
      </c>
      <c r="G74" s="249">
        <v>100</v>
      </c>
      <c r="H74" s="249">
        <v>100</v>
      </c>
      <c r="I74" s="249">
        <v>91.67</v>
      </c>
    </row>
    <row r="75" spans="1:9" x14ac:dyDescent="0.25">
      <c r="A75" s="248" t="s">
        <v>117</v>
      </c>
      <c r="B75" s="249">
        <v>3</v>
      </c>
      <c r="C75" s="249" t="s">
        <v>160</v>
      </c>
      <c r="D75" s="249">
        <v>0</v>
      </c>
      <c r="E75" s="249">
        <v>0</v>
      </c>
      <c r="F75" s="249">
        <v>0</v>
      </c>
      <c r="G75" s="249">
        <v>0</v>
      </c>
      <c r="H75" s="249">
        <v>40</v>
      </c>
      <c r="I75" s="249">
        <v>75</v>
      </c>
    </row>
    <row r="76" spans="1:9" x14ac:dyDescent="0.25">
      <c r="A76" s="248" t="s">
        <v>117</v>
      </c>
      <c r="B76" s="249">
        <v>3</v>
      </c>
      <c r="C76" s="249" t="s">
        <v>161</v>
      </c>
      <c r="D76" s="249">
        <v>0</v>
      </c>
      <c r="E76" s="249">
        <v>0</v>
      </c>
      <c r="F76" s="249">
        <v>0</v>
      </c>
      <c r="G76" s="249">
        <v>40</v>
      </c>
      <c r="H76" s="249">
        <v>28.57</v>
      </c>
      <c r="I76" s="249">
        <v>100</v>
      </c>
    </row>
    <row r="77" spans="1:9" x14ac:dyDescent="0.25">
      <c r="A77" s="248" t="s">
        <v>118</v>
      </c>
      <c r="B77" s="249" t="s">
        <v>64</v>
      </c>
      <c r="C77" s="249" t="s">
        <v>160</v>
      </c>
      <c r="D77" s="249">
        <v>0</v>
      </c>
      <c r="E77" s="249">
        <v>0</v>
      </c>
      <c r="F77" s="249">
        <v>1.1100000000000001</v>
      </c>
      <c r="G77" s="249">
        <v>4.9800000000000004</v>
      </c>
      <c r="H77" s="249">
        <v>6.63</v>
      </c>
      <c r="I77" s="249">
        <v>11.77</v>
      </c>
    </row>
    <row r="78" spans="1:9" x14ac:dyDescent="0.25">
      <c r="A78" s="248" t="s">
        <v>118</v>
      </c>
      <c r="B78" s="249">
        <v>3</v>
      </c>
      <c r="C78" s="249" t="s">
        <v>160</v>
      </c>
      <c r="D78" s="249">
        <v>0</v>
      </c>
      <c r="E78" s="249">
        <v>0</v>
      </c>
      <c r="F78" s="249">
        <v>0</v>
      </c>
      <c r="G78" s="249">
        <v>7.14</v>
      </c>
      <c r="H78" s="249">
        <v>42.86</v>
      </c>
      <c r="I78" s="249">
        <v>54.55</v>
      </c>
    </row>
    <row r="79" spans="1:9" x14ac:dyDescent="0.25">
      <c r="A79" s="248" t="s">
        <v>118</v>
      </c>
      <c r="B79" s="249">
        <v>3</v>
      </c>
      <c r="C79" s="249" t="s">
        <v>161</v>
      </c>
      <c r="D79" s="249">
        <v>0</v>
      </c>
      <c r="E79" s="249">
        <v>0</v>
      </c>
      <c r="F79" s="249">
        <v>9.09</v>
      </c>
      <c r="G79" s="249">
        <v>9.09</v>
      </c>
      <c r="H79" s="249">
        <v>24.14</v>
      </c>
      <c r="I79" s="249">
        <v>29.41</v>
      </c>
    </row>
    <row r="80" spans="1:9" x14ac:dyDescent="0.25">
      <c r="A80" s="248" t="s">
        <v>119</v>
      </c>
      <c r="B80" s="249">
        <v>1</v>
      </c>
      <c r="C80" s="249" t="s">
        <v>160</v>
      </c>
      <c r="D80" s="249">
        <v>0</v>
      </c>
      <c r="E80" s="249">
        <v>0</v>
      </c>
      <c r="F80" s="249">
        <v>0</v>
      </c>
      <c r="G80" s="249">
        <v>100</v>
      </c>
      <c r="H80" s="249">
        <v>80</v>
      </c>
      <c r="I80" s="249">
        <v>80</v>
      </c>
    </row>
    <row r="81" spans="1:9" x14ac:dyDescent="0.25">
      <c r="A81" s="248" t="s">
        <v>119</v>
      </c>
      <c r="B81" s="249">
        <v>2</v>
      </c>
      <c r="C81" s="249" t="s">
        <v>160</v>
      </c>
      <c r="D81" s="249">
        <v>0</v>
      </c>
      <c r="E81" s="249">
        <v>0</v>
      </c>
      <c r="F81" s="249">
        <v>90.91</v>
      </c>
      <c r="G81" s="249">
        <v>85.71</v>
      </c>
      <c r="H81" s="249">
        <v>0</v>
      </c>
      <c r="I81" s="249">
        <v>0</v>
      </c>
    </row>
    <row r="82" spans="1:9" x14ac:dyDescent="0.25">
      <c r="A82" s="248" t="s">
        <v>120</v>
      </c>
      <c r="B82" s="249" t="s">
        <v>64</v>
      </c>
      <c r="C82" s="249" t="s">
        <v>160</v>
      </c>
      <c r="D82" s="249">
        <v>0</v>
      </c>
      <c r="E82" s="249">
        <v>0</v>
      </c>
      <c r="F82" s="249">
        <v>0</v>
      </c>
      <c r="G82" s="249">
        <v>0.83</v>
      </c>
      <c r="H82" s="249">
        <v>2.17</v>
      </c>
      <c r="I82" s="249">
        <v>5.13</v>
      </c>
    </row>
    <row r="83" spans="1:9" x14ac:dyDescent="0.25">
      <c r="A83" s="248" t="s">
        <v>120</v>
      </c>
      <c r="B83" s="249">
        <v>3</v>
      </c>
      <c r="C83" s="249" t="s">
        <v>160</v>
      </c>
      <c r="D83" s="249">
        <v>0</v>
      </c>
      <c r="E83" s="249">
        <v>0</v>
      </c>
      <c r="F83" s="249">
        <v>0</v>
      </c>
      <c r="G83" s="249">
        <v>0</v>
      </c>
      <c r="H83" s="249">
        <v>0</v>
      </c>
      <c r="I83" s="249">
        <v>0</v>
      </c>
    </row>
    <row r="84" spans="1:9" x14ac:dyDescent="0.25">
      <c r="A84" s="248" t="s">
        <v>120</v>
      </c>
      <c r="B84" s="249">
        <v>3</v>
      </c>
      <c r="C84" s="249" t="s">
        <v>161</v>
      </c>
      <c r="D84" s="249">
        <v>0</v>
      </c>
      <c r="E84" s="249">
        <v>0</v>
      </c>
      <c r="F84" s="249">
        <v>20</v>
      </c>
      <c r="G84" s="249">
        <v>0</v>
      </c>
      <c r="H84" s="249">
        <v>0</v>
      </c>
      <c r="I84" s="249">
        <v>0</v>
      </c>
    </row>
  </sheetData>
  <mergeCells count="2">
    <mergeCell ref="C2:I2"/>
    <mergeCell ref="A1:I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6"/>
  <sheetViews>
    <sheetView view="pageBreakPreview" zoomScaleNormal="100" zoomScaleSheetLayoutView="100" workbookViewId="0">
      <selection activeCell="K25" sqref="K25"/>
    </sheetView>
  </sheetViews>
  <sheetFormatPr defaultRowHeight="15.75" x14ac:dyDescent="0.25"/>
  <cols>
    <col min="1" max="1" width="16.375" customWidth="1"/>
    <col min="2" max="2" width="12.375" customWidth="1"/>
    <col min="3" max="3" width="9.75" customWidth="1"/>
    <col min="4" max="4" width="12.625" customWidth="1"/>
    <col min="5" max="5" width="9.125" customWidth="1"/>
    <col min="6" max="7" width="12.625" customWidth="1"/>
    <col min="8" max="8" width="10.25" customWidth="1"/>
    <col min="9" max="9" width="12.625" customWidth="1"/>
    <col min="10" max="10" width="10.25" customWidth="1"/>
    <col min="11" max="11" width="12.625" customWidth="1"/>
  </cols>
  <sheetData>
    <row r="1" spans="1:11" s="4" customFormat="1" ht="37.5" customHeight="1" x14ac:dyDescent="0.25">
      <c r="A1" s="694" t="s">
        <v>163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</row>
    <row r="2" spans="1:11" s="4" customFormat="1" ht="16.5" thickBot="1" x14ac:dyDescent="0.3">
      <c r="A2" s="14" t="s">
        <v>164</v>
      </c>
      <c r="B2" s="14"/>
    </row>
    <row r="3" spans="1:11" s="4" customFormat="1" ht="30.75" customHeight="1" x14ac:dyDescent="0.25">
      <c r="A3" s="703" t="s">
        <v>165</v>
      </c>
      <c r="B3" s="690" t="s">
        <v>166</v>
      </c>
      <c r="C3" s="639" t="s">
        <v>60</v>
      </c>
      <c r="D3" s="639" t="s">
        <v>167</v>
      </c>
      <c r="E3" s="701"/>
      <c r="F3" s="702"/>
      <c r="G3" s="690" t="s">
        <v>168</v>
      </c>
      <c r="H3" s="639" t="s">
        <v>60</v>
      </c>
      <c r="I3" s="639" t="s">
        <v>169</v>
      </c>
      <c r="J3" s="701"/>
      <c r="K3" s="702"/>
    </row>
    <row r="4" spans="1:11" s="4" customFormat="1" ht="31.5" x14ac:dyDescent="0.25">
      <c r="A4" s="704"/>
      <c r="B4" s="691"/>
      <c r="C4" s="705"/>
      <c r="D4" s="73" t="s">
        <v>170</v>
      </c>
      <c r="E4" s="73" t="s">
        <v>171</v>
      </c>
      <c r="F4" s="65" t="s">
        <v>172</v>
      </c>
      <c r="G4" s="691"/>
      <c r="H4" s="705"/>
      <c r="I4" s="73" t="s">
        <v>170</v>
      </c>
      <c r="J4" s="73" t="s">
        <v>171</v>
      </c>
      <c r="K4" s="65" t="s">
        <v>172</v>
      </c>
    </row>
    <row r="5" spans="1:11" s="4" customFormat="1" x14ac:dyDescent="0.25">
      <c r="A5" s="540" t="s">
        <v>173</v>
      </c>
      <c r="B5" s="544">
        <v>102</v>
      </c>
      <c r="C5" s="543">
        <v>75</v>
      </c>
      <c r="D5" s="589">
        <v>172.63</v>
      </c>
      <c r="E5" s="590">
        <v>0</v>
      </c>
      <c r="F5" s="591">
        <v>38.11</v>
      </c>
      <c r="G5" s="592">
        <v>73</v>
      </c>
      <c r="H5" s="64">
        <v>44</v>
      </c>
      <c r="I5" s="590">
        <v>335.93</v>
      </c>
      <c r="J5" s="590">
        <v>0</v>
      </c>
      <c r="K5" s="591">
        <v>45.96</v>
      </c>
    </row>
    <row r="6" spans="1:11" s="4" customFormat="1" x14ac:dyDescent="0.25">
      <c r="A6" s="540" t="s">
        <v>87</v>
      </c>
      <c r="B6" s="544">
        <v>50</v>
      </c>
      <c r="C6" s="543">
        <v>37</v>
      </c>
      <c r="D6" s="589">
        <v>177.26</v>
      </c>
      <c r="E6" s="590">
        <v>0</v>
      </c>
      <c r="F6" s="591">
        <v>0.43</v>
      </c>
      <c r="G6" s="592">
        <v>19</v>
      </c>
      <c r="H6" s="64">
        <v>12</v>
      </c>
      <c r="I6" s="590">
        <v>44.26</v>
      </c>
      <c r="J6" s="590">
        <v>4.21</v>
      </c>
      <c r="K6" s="591">
        <v>25.28</v>
      </c>
    </row>
    <row r="7" spans="1:11" s="4" customFormat="1" x14ac:dyDescent="0.25">
      <c r="A7" s="540" t="s">
        <v>174</v>
      </c>
      <c r="B7" s="544">
        <v>76</v>
      </c>
      <c r="C7" s="543">
        <v>47</v>
      </c>
      <c r="D7" s="589">
        <v>166.22</v>
      </c>
      <c r="E7" s="590">
        <v>0</v>
      </c>
      <c r="F7" s="591">
        <v>10.45</v>
      </c>
      <c r="G7" s="592">
        <v>31</v>
      </c>
      <c r="H7" s="64">
        <v>15</v>
      </c>
      <c r="I7" s="590">
        <v>135.72</v>
      </c>
      <c r="J7" s="590">
        <v>2.99</v>
      </c>
      <c r="K7" s="591">
        <v>28.73</v>
      </c>
    </row>
    <row r="8" spans="1:11" x14ac:dyDescent="0.25">
      <c r="A8" s="541" t="s">
        <v>86</v>
      </c>
      <c r="B8" s="545">
        <v>11</v>
      </c>
      <c r="C8" s="72">
        <v>7</v>
      </c>
      <c r="D8" s="589">
        <v>43.23</v>
      </c>
      <c r="E8" s="593">
        <v>2.89</v>
      </c>
      <c r="F8" s="594">
        <v>0</v>
      </c>
      <c r="G8" s="595">
        <v>6</v>
      </c>
      <c r="H8" s="44">
        <v>4</v>
      </c>
      <c r="I8" s="593">
        <v>32.380000000000003</v>
      </c>
      <c r="J8" s="593">
        <v>0</v>
      </c>
      <c r="K8" s="594">
        <v>7.89</v>
      </c>
    </row>
    <row r="9" spans="1:11" x14ac:dyDescent="0.25">
      <c r="A9" s="541" t="s">
        <v>175</v>
      </c>
      <c r="B9" s="545">
        <v>8</v>
      </c>
      <c r="C9" s="72">
        <v>5</v>
      </c>
      <c r="D9" s="596">
        <v>25.23</v>
      </c>
      <c r="E9" s="593">
        <v>0</v>
      </c>
      <c r="F9" s="594">
        <v>0</v>
      </c>
      <c r="G9" s="595">
        <v>6</v>
      </c>
      <c r="H9" s="44">
        <v>4</v>
      </c>
      <c r="I9" s="593">
        <v>18.8</v>
      </c>
      <c r="J9" s="593">
        <v>0</v>
      </c>
      <c r="K9" s="594">
        <v>0.46</v>
      </c>
    </row>
    <row r="10" spans="1:11" x14ac:dyDescent="0.25">
      <c r="A10" s="542" t="s">
        <v>176</v>
      </c>
      <c r="B10" s="546">
        <v>6</v>
      </c>
      <c r="C10" s="324">
        <v>4</v>
      </c>
      <c r="D10" s="597">
        <v>0</v>
      </c>
      <c r="E10" s="598">
        <v>0</v>
      </c>
      <c r="F10" s="599">
        <v>4.67</v>
      </c>
      <c r="G10" s="600">
        <v>2</v>
      </c>
      <c r="H10" s="601">
        <v>0</v>
      </c>
      <c r="I10" s="598">
        <v>0</v>
      </c>
      <c r="J10" s="598">
        <v>14.04</v>
      </c>
      <c r="K10" s="599">
        <v>0</v>
      </c>
    </row>
    <row r="11" spans="1:11" x14ac:dyDescent="0.25">
      <c r="A11" s="120" t="s">
        <v>58</v>
      </c>
      <c r="B11" s="547">
        <f t="shared" ref="B11:K11" si="0">SUM(B5:B10)</f>
        <v>253</v>
      </c>
      <c r="C11" s="121">
        <f t="shared" si="0"/>
        <v>175</v>
      </c>
      <c r="D11" s="602">
        <f t="shared" si="0"/>
        <v>584.57000000000005</v>
      </c>
      <c r="E11" s="581">
        <f t="shared" si="0"/>
        <v>2.89</v>
      </c>
      <c r="F11" s="582">
        <f t="shared" si="0"/>
        <v>53.66</v>
      </c>
      <c r="G11" s="547">
        <f t="shared" si="0"/>
        <v>137</v>
      </c>
      <c r="H11" s="603">
        <f t="shared" si="0"/>
        <v>79</v>
      </c>
      <c r="I11" s="581">
        <f t="shared" si="0"/>
        <v>567.08999999999992</v>
      </c>
      <c r="J11" s="581">
        <f t="shared" si="0"/>
        <v>21.24</v>
      </c>
      <c r="K11" s="582">
        <f t="shared" si="0"/>
        <v>108.32000000000001</v>
      </c>
    </row>
    <row r="13" spans="1:11" x14ac:dyDescent="0.25">
      <c r="A13" s="14" t="s">
        <v>177</v>
      </c>
    </row>
    <row r="14" spans="1:11" ht="33.75" customHeight="1" x14ac:dyDescent="0.25">
      <c r="A14" s="695" t="s">
        <v>165</v>
      </c>
      <c r="B14" s="692" t="s">
        <v>166</v>
      </c>
      <c r="C14" s="680" t="s">
        <v>60</v>
      </c>
      <c r="D14" s="698" t="s">
        <v>167</v>
      </c>
      <c r="E14" s="699"/>
      <c r="F14" s="700"/>
      <c r="G14" s="692" t="s">
        <v>168</v>
      </c>
      <c r="H14" s="680" t="s">
        <v>60</v>
      </c>
      <c r="I14" s="698" t="s">
        <v>169</v>
      </c>
      <c r="J14" s="699"/>
      <c r="K14" s="700"/>
    </row>
    <row r="15" spans="1:11" ht="31.5" x14ac:dyDescent="0.25">
      <c r="A15" s="696"/>
      <c r="B15" s="693"/>
      <c r="C15" s="697"/>
      <c r="D15" s="73" t="s">
        <v>170</v>
      </c>
      <c r="E15" s="73" t="s">
        <v>171</v>
      </c>
      <c r="F15" s="65" t="s">
        <v>172</v>
      </c>
      <c r="G15" s="693"/>
      <c r="H15" s="697"/>
      <c r="I15" s="73" t="s">
        <v>170</v>
      </c>
      <c r="J15" s="73" t="s">
        <v>171</v>
      </c>
      <c r="K15" s="65" t="s">
        <v>172</v>
      </c>
    </row>
    <row r="16" spans="1:11" x14ac:dyDescent="0.25">
      <c r="A16" s="540" t="s">
        <v>173</v>
      </c>
      <c r="B16" s="568">
        <v>43</v>
      </c>
      <c r="C16" s="569">
        <v>29</v>
      </c>
      <c r="D16" s="570">
        <v>101.5</v>
      </c>
      <c r="E16" s="570">
        <v>0</v>
      </c>
      <c r="F16" s="571">
        <v>23.4</v>
      </c>
      <c r="G16" s="568">
        <v>36</v>
      </c>
      <c r="H16" s="569">
        <v>27</v>
      </c>
      <c r="I16" s="572">
        <v>216.3</v>
      </c>
      <c r="J16" s="548">
        <v>4.5999999999999996</v>
      </c>
      <c r="K16" s="571">
        <v>6.2</v>
      </c>
    </row>
    <row r="17" spans="1:11" x14ac:dyDescent="0.25">
      <c r="A17" s="540" t="s">
        <v>87</v>
      </c>
      <c r="B17" s="573">
        <v>21</v>
      </c>
      <c r="C17" s="569">
        <v>18</v>
      </c>
      <c r="D17" s="570">
        <v>82.6</v>
      </c>
      <c r="E17" s="570">
        <v>0.33</v>
      </c>
      <c r="F17" s="574">
        <v>2</v>
      </c>
      <c r="G17" s="575">
        <v>14</v>
      </c>
      <c r="H17" s="569">
        <v>11</v>
      </c>
      <c r="I17" s="570">
        <v>47.2</v>
      </c>
      <c r="J17" s="548">
        <v>0</v>
      </c>
      <c r="K17" s="571">
        <v>19.73</v>
      </c>
    </row>
    <row r="18" spans="1:11" x14ac:dyDescent="0.25">
      <c r="A18" s="540" t="s">
        <v>174</v>
      </c>
      <c r="B18" s="573">
        <v>20</v>
      </c>
      <c r="C18" s="569">
        <v>15</v>
      </c>
      <c r="D18" s="570">
        <v>48.29</v>
      </c>
      <c r="E18" s="570">
        <v>133.25</v>
      </c>
      <c r="F18" s="574">
        <v>82</v>
      </c>
      <c r="G18" s="575">
        <v>15</v>
      </c>
      <c r="H18" s="569">
        <v>9</v>
      </c>
      <c r="I18" s="570">
        <v>88.83</v>
      </c>
      <c r="J18" s="548">
        <v>0</v>
      </c>
      <c r="K18" s="571">
        <v>20.2</v>
      </c>
    </row>
    <row r="19" spans="1:11" x14ac:dyDescent="0.25">
      <c r="A19" s="541" t="s">
        <v>86</v>
      </c>
      <c r="B19" s="573">
        <v>4</v>
      </c>
      <c r="C19" s="17">
        <v>3</v>
      </c>
      <c r="D19" s="576">
        <v>19.829999999999998</v>
      </c>
      <c r="E19" s="576">
        <v>0</v>
      </c>
      <c r="F19" s="577">
        <v>0</v>
      </c>
      <c r="G19" s="573">
        <v>5</v>
      </c>
      <c r="H19" s="17">
        <v>5</v>
      </c>
      <c r="I19" s="576">
        <v>38.83</v>
      </c>
      <c r="J19" s="548">
        <v>0</v>
      </c>
      <c r="K19" s="570">
        <v>0</v>
      </c>
    </row>
    <row r="20" spans="1:11" x14ac:dyDescent="0.25">
      <c r="A20" s="541" t="s">
        <v>175</v>
      </c>
      <c r="B20" s="573">
        <v>13</v>
      </c>
      <c r="C20" s="17">
        <v>10</v>
      </c>
      <c r="D20" s="576">
        <v>50.26</v>
      </c>
      <c r="E20" s="576">
        <v>0</v>
      </c>
      <c r="F20" s="577">
        <v>0</v>
      </c>
      <c r="G20" s="573">
        <v>1</v>
      </c>
      <c r="H20" s="17">
        <v>1</v>
      </c>
      <c r="I20" s="576">
        <v>3.37</v>
      </c>
      <c r="J20" s="548">
        <v>0</v>
      </c>
      <c r="K20" s="570">
        <v>0</v>
      </c>
    </row>
    <row r="21" spans="1:11" x14ac:dyDescent="0.25">
      <c r="A21" s="542" t="s">
        <v>176</v>
      </c>
      <c r="B21" s="609">
        <v>6</v>
      </c>
      <c r="C21" s="578">
        <v>3</v>
      </c>
      <c r="D21" s="579">
        <v>9.1999999999999993</v>
      </c>
      <c r="E21" s="579">
        <v>0</v>
      </c>
      <c r="F21" s="580">
        <v>41.4</v>
      </c>
      <c r="G21" s="610">
        <v>0</v>
      </c>
      <c r="H21" s="578">
        <v>0</v>
      </c>
      <c r="I21" s="579">
        <v>0</v>
      </c>
      <c r="J21" s="611">
        <v>0</v>
      </c>
      <c r="K21" s="612">
        <v>0</v>
      </c>
    </row>
    <row r="22" spans="1:11" x14ac:dyDescent="0.25">
      <c r="A22" s="608" t="s">
        <v>58</v>
      </c>
      <c r="B22" s="604">
        <f t="shared" ref="B22:K22" si="1">SUM(B16:B21)</f>
        <v>107</v>
      </c>
      <c r="C22" s="605">
        <f t="shared" si="1"/>
        <v>78</v>
      </c>
      <c r="D22" s="605">
        <f t="shared" si="1"/>
        <v>311.67999999999995</v>
      </c>
      <c r="E22" s="605">
        <f t="shared" si="1"/>
        <v>133.58000000000001</v>
      </c>
      <c r="F22" s="613">
        <f t="shared" si="1"/>
        <v>148.80000000000001</v>
      </c>
      <c r="G22" s="604">
        <f t="shared" si="1"/>
        <v>71</v>
      </c>
      <c r="H22" s="606">
        <f t="shared" si="1"/>
        <v>53</v>
      </c>
      <c r="I22" s="605">
        <f t="shared" si="1"/>
        <v>394.53</v>
      </c>
      <c r="J22" s="605">
        <f t="shared" si="1"/>
        <v>4.5999999999999996</v>
      </c>
      <c r="K22" s="607">
        <f t="shared" si="1"/>
        <v>46.129999999999995</v>
      </c>
    </row>
    <row r="24" spans="1:11" x14ac:dyDescent="0.25">
      <c r="A24" s="549" t="s">
        <v>178</v>
      </c>
      <c r="B24" s="583">
        <f t="shared" ref="B24:K24" si="2">B11-B22</f>
        <v>146</v>
      </c>
      <c r="C24" s="584">
        <f t="shared" si="2"/>
        <v>97</v>
      </c>
      <c r="D24" s="585">
        <f t="shared" si="2"/>
        <v>272.8900000000001</v>
      </c>
      <c r="E24" s="586">
        <f t="shared" si="2"/>
        <v>-130.69000000000003</v>
      </c>
      <c r="F24" s="587">
        <f t="shared" si="2"/>
        <v>-95.140000000000015</v>
      </c>
      <c r="G24" s="585">
        <f t="shared" si="2"/>
        <v>66</v>
      </c>
      <c r="H24" s="585">
        <f t="shared" si="2"/>
        <v>26</v>
      </c>
      <c r="I24" s="585">
        <f t="shared" si="2"/>
        <v>172.55999999999995</v>
      </c>
      <c r="J24" s="585">
        <f t="shared" si="2"/>
        <v>16.64</v>
      </c>
      <c r="K24" s="588">
        <f t="shared" si="2"/>
        <v>62.190000000000012</v>
      </c>
    </row>
    <row r="25" spans="1:11" x14ac:dyDescent="0.25">
      <c r="A25" s="550" t="s">
        <v>179</v>
      </c>
      <c r="B25" s="615">
        <f t="shared" ref="B25:K25" si="3">B24/(B22/100)</f>
        <v>136.44859813084111</v>
      </c>
      <c r="C25" s="614">
        <f t="shared" si="3"/>
        <v>124.35897435897435</v>
      </c>
      <c r="D25" s="614">
        <f t="shared" si="3"/>
        <v>87.554543121149948</v>
      </c>
      <c r="E25" s="616">
        <f t="shared" si="3"/>
        <v>-97.836502470429721</v>
      </c>
      <c r="F25" s="617">
        <f t="shared" si="3"/>
        <v>-63.938172043010752</v>
      </c>
      <c r="G25" s="614">
        <f t="shared" si="3"/>
        <v>92.957746478873247</v>
      </c>
      <c r="H25" s="614">
        <f t="shared" si="3"/>
        <v>49.056603773584904</v>
      </c>
      <c r="I25" s="614">
        <f t="shared" si="3"/>
        <v>43.738118774237691</v>
      </c>
      <c r="J25" s="614">
        <f t="shared" si="3"/>
        <v>361.73913043478262</v>
      </c>
      <c r="K25" s="618">
        <f t="shared" si="3"/>
        <v>134.81465423802302</v>
      </c>
    </row>
    <row r="26" spans="1:11" x14ac:dyDescent="0.25">
      <c r="J26" s="12"/>
      <c r="K26" s="12"/>
    </row>
  </sheetData>
  <mergeCells count="15">
    <mergeCell ref="G3:G4"/>
    <mergeCell ref="G14:G15"/>
    <mergeCell ref="A1:K1"/>
    <mergeCell ref="A14:A15"/>
    <mergeCell ref="C14:C15"/>
    <mergeCell ref="D14:F14"/>
    <mergeCell ref="H14:H15"/>
    <mergeCell ref="I14:K14"/>
    <mergeCell ref="B14:B15"/>
    <mergeCell ref="I3:K3"/>
    <mergeCell ref="A3:A4"/>
    <mergeCell ref="H3:H4"/>
    <mergeCell ref="C3:C4"/>
    <mergeCell ref="D3:F3"/>
    <mergeCell ref="B3:B4"/>
  </mergeCells>
  <phoneticPr fontId="2" type="noConversion"/>
  <pageMargins left="0.74803149606299213" right="0.35433070866141736" top="0.98425196850393704" bottom="0.98425196850393704" header="0.51181102362204722" footer="0.51181102362204722"/>
  <pageSetup paperSize="9" scale="9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1"/>
  <sheetViews>
    <sheetView view="pageBreakPreview" zoomScaleNormal="100" zoomScaleSheetLayoutView="100" workbookViewId="0">
      <selection activeCell="H14" sqref="H14"/>
    </sheetView>
  </sheetViews>
  <sheetFormatPr defaultRowHeight="15.75" x14ac:dyDescent="0.25"/>
  <cols>
    <col min="1" max="1" width="3.875" bestFit="1" customWidth="1"/>
    <col min="2" max="2" width="42" customWidth="1"/>
    <col min="3" max="3" width="30.75" customWidth="1"/>
    <col min="4" max="5" width="11.875" customWidth="1"/>
    <col min="6" max="6" width="12.125" customWidth="1"/>
    <col min="7" max="8" width="10.625" customWidth="1"/>
  </cols>
  <sheetData>
    <row r="1" spans="1:8" ht="48" customHeight="1" thickBot="1" x14ac:dyDescent="0.3">
      <c r="A1" s="694" t="s">
        <v>180</v>
      </c>
      <c r="B1" s="694"/>
      <c r="C1" s="694"/>
      <c r="D1" s="694"/>
      <c r="E1" s="694"/>
      <c r="F1" s="694"/>
      <c r="G1" s="4"/>
      <c r="H1" s="4"/>
    </row>
    <row r="2" spans="1:8" ht="48" thickBot="1" x14ac:dyDescent="0.3">
      <c r="A2" s="66" t="s">
        <v>181</v>
      </c>
      <c r="B2" s="50" t="s">
        <v>182</v>
      </c>
      <c r="C2" s="50" t="s">
        <v>183</v>
      </c>
      <c r="D2" s="50" t="s">
        <v>184</v>
      </c>
      <c r="E2" s="50" t="s">
        <v>185</v>
      </c>
      <c r="F2" s="51" t="s">
        <v>186</v>
      </c>
      <c r="G2" s="5"/>
      <c r="H2" s="5"/>
    </row>
    <row r="3" spans="1:8" x14ac:dyDescent="0.25">
      <c r="A3" s="44">
        <v>1</v>
      </c>
      <c r="B3" s="44" t="s">
        <v>187</v>
      </c>
      <c r="C3" s="44" t="s">
        <v>188</v>
      </c>
      <c r="D3" s="312">
        <v>44433</v>
      </c>
      <c r="E3" s="312">
        <v>44708</v>
      </c>
      <c r="F3" s="44" t="s">
        <v>189</v>
      </c>
    </row>
    <row r="4" spans="1:8" x14ac:dyDescent="0.25">
      <c r="A4" s="44">
        <v>2</v>
      </c>
      <c r="B4" s="44" t="s">
        <v>190</v>
      </c>
      <c r="C4" s="44" t="s">
        <v>191</v>
      </c>
      <c r="D4" s="312">
        <v>44364</v>
      </c>
      <c r="E4" s="312">
        <v>44708</v>
      </c>
      <c r="F4" s="44" t="s">
        <v>189</v>
      </c>
    </row>
    <row r="5" spans="1:8" x14ac:dyDescent="0.25">
      <c r="A5" s="44">
        <v>3</v>
      </c>
      <c r="B5" s="44" t="s">
        <v>192</v>
      </c>
      <c r="C5" s="44" t="s">
        <v>193</v>
      </c>
      <c r="D5" s="312">
        <v>44582</v>
      </c>
      <c r="E5" s="312">
        <v>44708</v>
      </c>
      <c r="F5" s="44" t="s">
        <v>189</v>
      </c>
    </row>
    <row r="6" spans="1:8" x14ac:dyDescent="0.25">
      <c r="A6" s="44">
        <v>4</v>
      </c>
      <c r="B6" s="44" t="s">
        <v>194</v>
      </c>
      <c r="C6" s="44" t="s">
        <v>195</v>
      </c>
      <c r="D6" s="312">
        <v>44508</v>
      </c>
      <c r="E6" s="312">
        <v>44890</v>
      </c>
      <c r="F6" s="44" t="s">
        <v>189</v>
      </c>
    </row>
    <row r="7" spans="1:8" x14ac:dyDescent="0.25">
      <c r="A7" s="44">
        <v>5</v>
      </c>
      <c r="B7" s="2" t="s">
        <v>196</v>
      </c>
      <c r="C7" s="2" t="s">
        <v>197</v>
      </c>
      <c r="D7" s="317">
        <v>44636</v>
      </c>
      <c r="E7" s="317">
        <v>44890</v>
      </c>
      <c r="F7" s="44" t="s">
        <v>189</v>
      </c>
    </row>
    <row r="8" spans="1:8" x14ac:dyDescent="0.25">
      <c r="A8" s="44">
        <v>6</v>
      </c>
      <c r="B8" s="2" t="s">
        <v>198</v>
      </c>
      <c r="C8" s="2" t="s">
        <v>199</v>
      </c>
      <c r="D8" s="317">
        <v>44428</v>
      </c>
      <c r="E8" s="317">
        <v>44890</v>
      </c>
      <c r="F8" s="44" t="s">
        <v>189</v>
      </c>
    </row>
    <row r="9" spans="1:8" ht="12.75" customHeight="1" thickBot="1" x14ac:dyDescent="0.3"/>
    <row r="10" spans="1:8" ht="70.5" customHeight="1" thickBot="1" x14ac:dyDescent="0.3">
      <c r="B10" s="67" t="s">
        <v>200</v>
      </c>
      <c r="C10" s="49"/>
      <c r="D10" s="51" t="s">
        <v>201</v>
      </c>
    </row>
    <row r="11" spans="1:8" x14ac:dyDescent="0.25">
      <c r="B11" s="17" t="s">
        <v>202</v>
      </c>
      <c r="C11" s="18">
        <v>6</v>
      </c>
      <c r="D11" s="44">
        <v>0</v>
      </c>
    </row>
    <row r="12" spans="1:8" x14ac:dyDescent="0.25">
      <c r="B12" s="17" t="s">
        <v>203</v>
      </c>
      <c r="C12" s="19">
        <v>0</v>
      </c>
      <c r="D12" s="2">
        <v>0</v>
      </c>
    </row>
    <row r="13" spans="1:8" x14ac:dyDescent="0.25">
      <c r="B13" s="17" t="s">
        <v>204</v>
      </c>
      <c r="C13" s="19">
        <v>6</v>
      </c>
      <c r="D13" s="2">
        <v>0</v>
      </c>
    </row>
    <row r="14" spans="1:8" x14ac:dyDescent="0.25">
      <c r="B14" s="11" t="s">
        <v>205</v>
      </c>
      <c r="C14" s="19">
        <v>0</v>
      </c>
      <c r="D14" s="2">
        <v>0</v>
      </c>
    </row>
    <row r="15" spans="1:8" x14ac:dyDescent="0.25">
      <c r="B15" s="2" t="s">
        <v>206</v>
      </c>
      <c r="C15" s="19"/>
      <c r="D15" s="2"/>
    </row>
    <row r="16" spans="1:8" x14ac:dyDescent="0.25">
      <c r="B16" s="2" t="s">
        <v>207</v>
      </c>
      <c r="C16" s="19"/>
      <c r="D16" s="2"/>
    </row>
    <row r="17" spans="2:4" x14ac:dyDescent="0.25">
      <c r="B17" s="2" t="s">
        <v>208</v>
      </c>
      <c r="C17" s="19"/>
      <c r="D17" s="2"/>
    </row>
    <row r="18" spans="2:4" ht="9.75" customHeight="1" thickBot="1" x14ac:dyDescent="0.3"/>
    <row r="19" spans="2:4" ht="31.5" customHeight="1" thickBot="1" x14ac:dyDescent="0.3">
      <c r="B19" s="68" t="s">
        <v>209</v>
      </c>
      <c r="C19" s="69" t="s">
        <v>210</v>
      </c>
    </row>
    <row r="20" spans="2:4" ht="32.25" customHeight="1" x14ac:dyDescent="0.25">
      <c r="B20" s="37">
        <v>6</v>
      </c>
      <c r="C20" s="17">
        <v>48.5</v>
      </c>
      <c r="D20" s="12"/>
    </row>
    <row r="21" spans="2:4" x14ac:dyDescent="0.25">
      <c r="D21" s="12"/>
    </row>
  </sheetData>
  <mergeCells count="1">
    <mergeCell ref="A1:F1"/>
  </mergeCells>
  <phoneticPr fontId="2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4"/>
  <sheetViews>
    <sheetView view="pageBreakPreview" zoomScaleNormal="100" zoomScaleSheetLayoutView="100" workbookViewId="0">
      <selection activeCell="B8" sqref="B8"/>
    </sheetView>
  </sheetViews>
  <sheetFormatPr defaultRowHeight="15.75" x14ac:dyDescent="0.25"/>
  <cols>
    <col min="1" max="1" width="4.125" customWidth="1"/>
    <col min="2" max="2" width="42.75" customWidth="1"/>
    <col min="3" max="3" width="31.5" customWidth="1"/>
    <col min="4" max="4" width="16.5" customWidth="1"/>
    <col min="5" max="5" width="15.375" customWidth="1"/>
    <col min="6" max="6" width="20.375" customWidth="1"/>
    <col min="7" max="7" width="12.625" customWidth="1"/>
  </cols>
  <sheetData>
    <row r="1" spans="1:7" ht="48" customHeight="1" x14ac:dyDescent="0.3">
      <c r="A1" s="694" t="s">
        <v>211</v>
      </c>
      <c r="B1" s="694"/>
      <c r="C1" s="694"/>
      <c r="D1" s="694"/>
      <c r="E1" s="694"/>
      <c r="F1" s="694"/>
      <c r="G1" s="20"/>
    </row>
    <row r="2" spans="1:7" ht="31.5" x14ac:dyDescent="0.25">
      <c r="A2" s="316" t="s">
        <v>181</v>
      </c>
      <c r="B2" s="313" t="s">
        <v>182</v>
      </c>
      <c r="C2" s="313" t="s">
        <v>183</v>
      </c>
      <c r="D2" s="313" t="s">
        <v>184</v>
      </c>
      <c r="E2" s="313" t="s">
        <v>212</v>
      </c>
      <c r="F2" s="314" t="s">
        <v>186</v>
      </c>
      <c r="G2" s="9"/>
    </row>
    <row r="3" spans="1:7" x14ac:dyDescent="0.25">
      <c r="A3" s="268">
        <v>1</v>
      </c>
      <c r="B3" s="268" t="s">
        <v>213</v>
      </c>
      <c r="C3" s="268" t="s">
        <v>214</v>
      </c>
      <c r="D3" s="315">
        <v>44432</v>
      </c>
      <c r="E3" s="315">
        <v>44636</v>
      </c>
      <c r="F3" s="268" t="s">
        <v>189</v>
      </c>
    </row>
    <row r="4" spans="1:7" x14ac:dyDescent="0.25">
      <c r="A4" s="268">
        <v>2</v>
      </c>
      <c r="B4" s="268" t="s">
        <v>215</v>
      </c>
      <c r="C4" s="268" t="s">
        <v>195</v>
      </c>
      <c r="D4" s="315">
        <v>44461</v>
      </c>
      <c r="E4" s="315">
        <v>44672</v>
      </c>
      <c r="F4" s="268" t="s">
        <v>189</v>
      </c>
    </row>
    <row r="5" spans="1:7" x14ac:dyDescent="0.25">
      <c r="A5" s="268">
        <v>3</v>
      </c>
      <c r="B5" s="268" t="s">
        <v>216</v>
      </c>
      <c r="C5" s="268" t="s">
        <v>108</v>
      </c>
      <c r="D5" s="315">
        <v>44461</v>
      </c>
      <c r="E5" s="315">
        <v>44672</v>
      </c>
      <c r="F5" s="268" t="s">
        <v>189</v>
      </c>
    </row>
    <row r="6" spans="1:7" x14ac:dyDescent="0.25">
      <c r="A6" s="268">
        <v>4</v>
      </c>
      <c r="B6" s="64" t="s">
        <v>217</v>
      </c>
      <c r="C6" s="44" t="s">
        <v>218</v>
      </c>
      <c r="D6" s="312">
        <v>44439</v>
      </c>
      <c r="E6" s="312">
        <v>44700</v>
      </c>
      <c r="F6" s="44" t="s">
        <v>189</v>
      </c>
    </row>
    <row r="7" spans="1:7" x14ac:dyDescent="0.25">
      <c r="A7" s="268">
        <v>5</v>
      </c>
      <c r="B7" s="2" t="s">
        <v>219</v>
      </c>
      <c r="C7" s="2" t="s">
        <v>220</v>
      </c>
      <c r="D7" s="317">
        <v>44615</v>
      </c>
      <c r="E7" s="317">
        <v>44700</v>
      </c>
      <c r="F7" s="44" t="s">
        <v>189</v>
      </c>
    </row>
    <row r="8" spans="1:7" x14ac:dyDescent="0.25">
      <c r="A8" s="268">
        <v>6</v>
      </c>
      <c r="B8" s="2" t="s">
        <v>221</v>
      </c>
      <c r="C8" s="2" t="s">
        <v>199</v>
      </c>
      <c r="D8" s="317">
        <v>44564</v>
      </c>
      <c r="E8" s="317">
        <v>44795</v>
      </c>
      <c r="F8" s="44" t="s">
        <v>222</v>
      </c>
    </row>
    <row r="9" spans="1:7" x14ac:dyDescent="0.25">
      <c r="A9" s="268">
        <v>7</v>
      </c>
      <c r="B9" s="2" t="s">
        <v>223</v>
      </c>
      <c r="C9" s="2" t="s">
        <v>107</v>
      </c>
      <c r="D9" s="317">
        <v>44656</v>
      </c>
      <c r="E9" s="317">
        <v>44880</v>
      </c>
      <c r="F9" s="44" t="s">
        <v>189</v>
      </c>
    </row>
    <row r="10" spans="1:7" x14ac:dyDescent="0.25">
      <c r="A10" s="268">
        <v>8</v>
      </c>
      <c r="B10" s="2" t="s">
        <v>224</v>
      </c>
      <c r="C10" s="2" t="s">
        <v>225</v>
      </c>
      <c r="D10" s="317">
        <v>44691</v>
      </c>
      <c r="E10" s="317">
        <v>44914</v>
      </c>
      <c r="F10" s="44" t="s">
        <v>189</v>
      </c>
    </row>
    <row r="11" spans="1:7" x14ac:dyDescent="0.25">
      <c r="A11" s="268">
        <v>9</v>
      </c>
      <c r="B11" s="2" t="s">
        <v>226</v>
      </c>
      <c r="C11" s="2" t="s">
        <v>227</v>
      </c>
      <c r="D11" s="317">
        <v>44691</v>
      </c>
      <c r="E11" s="317">
        <v>44914</v>
      </c>
      <c r="F11" s="44" t="s">
        <v>189</v>
      </c>
    </row>
    <row r="12" spans="1:7" ht="16.5" thickBot="1" x14ac:dyDescent="0.3"/>
    <row r="13" spans="1:7" ht="53.25" customHeight="1" thickBot="1" x14ac:dyDescent="0.3">
      <c r="B13" s="67" t="s">
        <v>228</v>
      </c>
      <c r="C13" s="70"/>
      <c r="D13" s="71" t="s">
        <v>201</v>
      </c>
    </row>
    <row r="14" spans="1:7" x14ac:dyDescent="0.25">
      <c r="B14" s="17" t="s">
        <v>202</v>
      </c>
      <c r="C14" s="18">
        <v>9</v>
      </c>
      <c r="D14" s="44">
        <v>1</v>
      </c>
    </row>
    <row r="15" spans="1:7" x14ac:dyDescent="0.25">
      <c r="B15" s="17" t="s">
        <v>203</v>
      </c>
      <c r="C15" s="19">
        <v>0</v>
      </c>
      <c r="D15" s="2">
        <v>0</v>
      </c>
    </row>
    <row r="16" spans="1:7" x14ac:dyDescent="0.25">
      <c r="B16" s="17" t="s">
        <v>204</v>
      </c>
      <c r="C16" s="19">
        <v>9</v>
      </c>
      <c r="D16" s="2">
        <v>1</v>
      </c>
    </row>
    <row r="17" spans="2:4" x14ac:dyDescent="0.25">
      <c r="B17" s="11" t="s">
        <v>205</v>
      </c>
      <c r="C17" s="19">
        <v>0</v>
      </c>
      <c r="D17" s="2">
        <v>0</v>
      </c>
    </row>
    <row r="18" spans="2:4" x14ac:dyDescent="0.25">
      <c r="B18" s="2" t="s">
        <v>206</v>
      </c>
      <c r="C18" s="19"/>
      <c r="D18" s="2"/>
    </row>
    <row r="19" spans="2:4" x14ac:dyDescent="0.25">
      <c r="B19" s="2" t="s">
        <v>207</v>
      </c>
      <c r="C19" s="19"/>
      <c r="D19" s="2"/>
    </row>
    <row r="20" spans="2:4" x14ac:dyDescent="0.25">
      <c r="B20" s="2" t="s">
        <v>208</v>
      </c>
      <c r="C20" s="19"/>
      <c r="D20" s="2"/>
    </row>
    <row r="21" spans="2:4" ht="16.5" thickBot="1" x14ac:dyDescent="0.3"/>
    <row r="22" spans="2:4" ht="31.5" customHeight="1" thickBot="1" x14ac:dyDescent="0.3">
      <c r="B22" s="68" t="s">
        <v>229</v>
      </c>
      <c r="C22" s="69" t="s">
        <v>230</v>
      </c>
    </row>
    <row r="23" spans="2:4" ht="29.25" customHeight="1" x14ac:dyDescent="0.25">
      <c r="B23" s="37">
        <v>9</v>
      </c>
      <c r="C23" s="17">
        <v>43</v>
      </c>
      <c r="D23" s="12"/>
    </row>
    <row r="24" spans="2:4" x14ac:dyDescent="0.25">
      <c r="D24" s="12"/>
    </row>
  </sheetData>
  <mergeCells count="1">
    <mergeCell ref="A1:F1"/>
  </mergeCells>
  <phoneticPr fontId="2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1"/>
  <sheetViews>
    <sheetView view="pageBreakPreview" zoomScaleNormal="100" zoomScaleSheetLayoutView="100" workbookViewId="0"/>
  </sheetViews>
  <sheetFormatPr defaultRowHeight="15.75" x14ac:dyDescent="0.25"/>
  <cols>
    <col min="1" max="1" width="22.5" bestFit="1" customWidth="1"/>
    <col min="2" max="8" width="11.625" customWidth="1"/>
    <col min="9" max="9" width="16.625" customWidth="1"/>
    <col min="10" max="10" width="11.625" customWidth="1"/>
  </cols>
  <sheetData>
    <row r="1" spans="1:10" ht="21" thickBot="1" x14ac:dyDescent="0.3">
      <c r="A1" s="707" t="s">
        <v>231</v>
      </c>
      <c r="B1" s="707"/>
      <c r="C1" s="707"/>
      <c r="D1" s="707"/>
      <c r="E1" s="707"/>
      <c r="F1" s="707"/>
      <c r="G1" s="707"/>
      <c r="H1" s="707"/>
      <c r="I1" s="707"/>
      <c r="J1" s="109"/>
    </row>
    <row r="2" spans="1:10" s="4" customFormat="1" ht="174" customHeight="1" thickBot="1" x14ac:dyDescent="0.3">
      <c r="A2" s="47" t="s">
        <v>232</v>
      </c>
      <c r="B2" s="50" t="s">
        <v>233</v>
      </c>
      <c r="C2" s="50" t="s">
        <v>234</v>
      </c>
      <c r="D2" s="50" t="s">
        <v>235</v>
      </c>
      <c r="E2" s="50" t="s">
        <v>236</v>
      </c>
      <c r="F2" s="50" t="s">
        <v>237</v>
      </c>
      <c r="G2" s="50" t="s">
        <v>238</v>
      </c>
      <c r="H2" s="50" t="s">
        <v>239</v>
      </c>
      <c r="I2" s="51" t="s">
        <v>240</v>
      </c>
    </row>
    <row r="3" spans="1:10" x14ac:dyDescent="0.25">
      <c r="A3" s="44" t="s">
        <v>241</v>
      </c>
      <c r="B3" s="44">
        <v>16</v>
      </c>
      <c r="C3" s="44">
        <v>1</v>
      </c>
      <c r="D3" s="44">
        <v>0.12</v>
      </c>
      <c r="E3" s="44">
        <v>3</v>
      </c>
      <c r="F3" s="44"/>
      <c r="G3" s="44"/>
      <c r="H3" s="44"/>
      <c r="I3" s="44">
        <v>8</v>
      </c>
    </row>
    <row r="4" spans="1:10" x14ac:dyDescent="0.25">
      <c r="A4" s="2" t="s">
        <v>242</v>
      </c>
      <c r="B4" s="2">
        <v>41</v>
      </c>
      <c r="C4" s="2">
        <v>1</v>
      </c>
      <c r="D4" s="2"/>
      <c r="E4" s="2">
        <v>3.5</v>
      </c>
      <c r="F4" s="2"/>
      <c r="G4" s="2">
        <v>2</v>
      </c>
      <c r="H4" s="2"/>
      <c r="I4" s="2">
        <v>19</v>
      </c>
    </row>
    <row r="5" spans="1:10" x14ac:dyDescent="0.25">
      <c r="A5" s="2" t="s">
        <v>243</v>
      </c>
      <c r="B5" s="2">
        <v>141</v>
      </c>
      <c r="C5" s="2">
        <v>1.05</v>
      </c>
      <c r="D5" s="2">
        <v>0.13</v>
      </c>
      <c r="E5" s="2">
        <v>3.9</v>
      </c>
      <c r="F5" s="2"/>
      <c r="G5" s="2">
        <v>3</v>
      </c>
      <c r="H5" s="2">
        <v>3</v>
      </c>
      <c r="I5" s="2">
        <v>120</v>
      </c>
    </row>
    <row r="6" spans="1:10" x14ac:dyDescent="0.25">
      <c r="A6" s="45" t="s">
        <v>58</v>
      </c>
      <c r="B6" s="36">
        <f>SUM(B3:B5)</f>
        <v>198</v>
      </c>
      <c r="C6" s="88">
        <f>+IFERROR(($B$3*C3+$B$4*C4+$B$5*C5)/$B$6,0)</f>
        <v>1.0356060606060606</v>
      </c>
      <c r="D6" s="88">
        <f>+IFERROR(($B$3*D3+$B$4*D4+$B$5*D5)/$B$6,0)</f>
        <v>0.10227272727272728</v>
      </c>
      <c r="E6" s="88">
        <f>+IFERROR(($B$3*E3+$B$4*E4+$B$5*E5)/$B$6,0)</f>
        <v>3.7444444444444445</v>
      </c>
      <c r="F6" s="36">
        <f>SUM(F3:F5)</f>
        <v>0</v>
      </c>
      <c r="G6" s="36">
        <f>SUM(G3:G5)</f>
        <v>5</v>
      </c>
      <c r="H6" s="36">
        <f>SUM(H3:H5)</f>
        <v>3</v>
      </c>
      <c r="I6" s="36">
        <f>SUM(I3:I5)</f>
        <v>147</v>
      </c>
    </row>
    <row r="8" spans="1:10" s="1" customFormat="1" ht="16.5" customHeight="1" thickBot="1" x14ac:dyDescent="0.3">
      <c r="A8" s="706" t="s">
        <v>244</v>
      </c>
      <c r="B8" s="706"/>
      <c r="C8" s="706"/>
      <c r="D8" s="9"/>
      <c r="H8" s="9"/>
      <c r="I8" s="9"/>
      <c r="J8" s="9"/>
    </row>
    <row r="9" spans="1:10" s="1" customFormat="1" ht="32.25" thickBot="1" x14ac:dyDescent="0.3">
      <c r="A9" s="47" t="s">
        <v>245</v>
      </c>
      <c r="B9" s="50" t="s">
        <v>246</v>
      </c>
      <c r="C9" s="51" t="s">
        <v>247</v>
      </c>
      <c r="D9" s="9"/>
      <c r="H9" s="9"/>
      <c r="I9" s="9"/>
      <c r="J9" s="9"/>
    </row>
    <row r="10" spans="1:10" x14ac:dyDescent="0.25">
      <c r="A10" s="44" t="s">
        <v>248</v>
      </c>
      <c r="B10" s="44">
        <v>8</v>
      </c>
      <c r="C10" s="72">
        <v>4.91</v>
      </c>
    </row>
    <row r="11" spans="1:10" x14ac:dyDescent="0.25">
      <c r="A11" s="2" t="s">
        <v>249</v>
      </c>
      <c r="B11" s="2">
        <v>84</v>
      </c>
      <c r="C11" s="3">
        <v>39.020000000000003</v>
      </c>
    </row>
    <row r="12" spans="1:10" ht="13.5" customHeight="1" x14ac:dyDescent="0.25">
      <c r="A12" s="36" t="s">
        <v>58</v>
      </c>
      <c r="B12" s="45">
        <f>+B10+B11</f>
        <v>92</v>
      </c>
      <c r="C12" s="45">
        <f>+C10+C11</f>
        <v>43.930000000000007</v>
      </c>
    </row>
    <row r="13" spans="1:10" x14ac:dyDescent="0.25">
      <c r="C13" s="12"/>
    </row>
    <row r="14" spans="1:10" ht="15.75" customHeight="1" x14ac:dyDescent="0.25">
      <c r="A14" s="706" t="s">
        <v>250</v>
      </c>
      <c r="B14" s="706"/>
      <c r="C14" s="706"/>
    </row>
    <row r="15" spans="1:10" x14ac:dyDescent="0.25">
      <c r="A15" s="706"/>
      <c r="B15" s="706"/>
      <c r="C15" s="706"/>
    </row>
    <row r="16" spans="1:10" x14ac:dyDescent="0.25">
      <c r="A16" s="706"/>
      <c r="B16" s="706"/>
      <c r="C16" s="706"/>
    </row>
    <row r="17" spans="1:3" ht="16.5" thickBot="1" x14ac:dyDescent="0.3">
      <c r="A17" s="708"/>
      <c r="B17" s="708"/>
      <c r="C17" s="706"/>
    </row>
    <row r="18" spans="1:3" ht="16.5" thickBot="1" x14ac:dyDescent="0.3">
      <c r="A18" s="47" t="s">
        <v>251</v>
      </c>
      <c r="B18" s="51" t="s">
        <v>252</v>
      </c>
      <c r="C18" s="16"/>
    </row>
    <row r="19" spans="1:3" x14ac:dyDescent="0.25">
      <c r="A19" s="44" t="s">
        <v>253</v>
      </c>
      <c r="B19" s="44">
        <v>14</v>
      </c>
    </row>
    <row r="20" spans="1:3" x14ac:dyDescent="0.25">
      <c r="A20" s="2" t="s">
        <v>254</v>
      </c>
      <c r="B20" s="2">
        <v>5</v>
      </c>
    </row>
    <row r="21" spans="1:3" x14ac:dyDescent="0.25">
      <c r="A21" s="36" t="s">
        <v>58</v>
      </c>
      <c r="B21" s="45">
        <f>+B19+B20</f>
        <v>19</v>
      </c>
      <c r="C21" s="12"/>
    </row>
  </sheetData>
  <mergeCells count="3">
    <mergeCell ref="A8:C8"/>
    <mergeCell ref="A1:I1"/>
    <mergeCell ref="A14:C17"/>
  </mergeCells>
  <phoneticPr fontId="2" type="noConversion"/>
  <pageMargins left="0.75" right="0.75" top="1" bottom="1" header="0.4921259845" footer="0.4921259845"/>
  <pageSetup paperSize="9" scale="89"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2"/>
  <sheetViews>
    <sheetView view="pageBreakPreview" topLeftCell="A3" zoomScaleNormal="100" zoomScaleSheetLayoutView="100" workbookViewId="0">
      <selection activeCell="B19" sqref="B19"/>
    </sheetView>
  </sheetViews>
  <sheetFormatPr defaultRowHeight="15.75" x14ac:dyDescent="0.25"/>
  <cols>
    <col min="1" max="1" width="12.125" customWidth="1"/>
    <col min="2" max="2" width="7.875" customWidth="1"/>
    <col min="3" max="3" width="10.625" customWidth="1"/>
    <col min="4" max="4" width="7.875" customWidth="1"/>
    <col min="5" max="5" width="10.375" customWidth="1"/>
    <col min="6" max="6" width="8" customWidth="1"/>
    <col min="7" max="7" width="9.625" customWidth="1"/>
    <col min="8" max="8" width="7.25" customWidth="1"/>
    <col min="9" max="9" width="8.75" customWidth="1"/>
    <col min="10" max="10" width="9.625" customWidth="1"/>
    <col min="11" max="11" width="9" customWidth="1"/>
    <col min="12" max="12" width="8.125" customWidth="1"/>
    <col min="13" max="13" width="9.875" customWidth="1"/>
    <col min="14" max="20" width="10.625" customWidth="1"/>
  </cols>
  <sheetData>
    <row r="1" spans="1:19" ht="31.5" customHeight="1" x14ac:dyDescent="0.25">
      <c r="A1" s="694" t="s">
        <v>255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14"/>
      <c r="O1" s="14"/>
      <c r="P1" s="14"/>
      <c r="Q1" s="14"/>
      <c r="R1" s="14"/>
      <c r="S1" s="14"/>
    </row>
    <row r="2" spans="1:19" ht="16.5" thickBot="1" x14ac:dyDescent="0.3">
      <c r="A2" s="138" t="s">
        <v>256</v>
      </c>
      <c r="B2" s="138"/>
      <c r="C2" s="139"/>
      <c r="D2" s="139"/>
      <c r="E2" s="138"/>
      <c r="F2" s="138"/>
      <c r="G2" s="138"/>
      <c r="H2" s="709"/>
      <c r="I2" s="709"/>
      <c r="J2" s="709"/>
      <c r="K2" s="709"/>
      <c r="L2" s="709"/>
      <c r="M2" s="709"/>
    </row>
    <row r="3" spans="1:19" s="5" customFormat="1" ht="66.75" customHeight="1" thickBot="1" x14ac:dyDescent="0.3">
      <c r="A3" s="140" t="s">
        <v>165</v>
      </c>
      <c r="B3" s="141" t="s">
        <v>58</v>
      </c>
      <c r="C3" s="141" t="s">
        <v>257</v>
      </c>
      <c r="D3" s="141" t="s">
        <v>258</v>
      </c>
      <c r="E3" s="141" t="s">
        <v>259</v>
      </c>
      <c r="F3" s="141" t="s">
        <v>260</v>
      </c>
      <c r="G3" s="142" t="s">
        <v>261</v>
      </c>
      <c r="H3" s="141" t="s">
        <v>60</v>
      </c>
      <c r="I3" s="140" t="s">
        <v>257</v>
      </c>
      <c r="J3" s="141" t="s">
        <v>258</v>
      </c>
      <c r="K3" s="141" t="s">
        <v>259</v>
      </c>
      <c r="L3" s="141" t="s">
        <v>260</v>
      </c>
      <c r="M3" s="142" t="s">
        <v>261</v>
      </c>
    </row>
    <row r="4" spans="1:19" s="5" customFormat="1" x14ac:dyDescent="0.25">
      <c r="A4" s="257" t="s">
        <v>173</v>
      </c>
      <c r="B4" s="143">
        <f>SUM(C4:G4)</f>
        <v>352.661</v>
      </c>
      <c r="C4" s="144">
        <v>41.487000000000002</v>
      </c>
      <c r="D4" s="144">
        <v>66.61</v>
      </c>
      <c r="E4" s="144"/>
      <c r="F4" s="144">
        <v>168.614</v>
      </c>
      <c r="G4" s="169">
        <v>75.95</v>
      </c>
      <c r="H4" s="175">
        <f t="shared" ref="H4:H15" si="0">SUM(I4:M4)</f>
        <v>201.51299999999998</v>
      </c>
      <c r="I4" s="145">
        <v>15.186999999999999</v>
      </c>
      <c r="J4" s="146">
        <v>31.201000000000001</v>
      </c>
      <c r="K4" s="146"/>
      <c r="L4" s="146">
        <v>107.17</v>
      </c>
      <c r="M4" s="147">
        <v>47.954999999999998</v>
      </c>
    </row>
    <row r="5" spans="1:19" s="5" customFormat="1" ht="30" x14ac:dyDescent="0.25">
      <c r="A5" s="257" t="s">
        <v>174</v>
      </c>
      <c r="B5" s="143">
        <f>SUM(C5:G5)</f>
        <v>147.13200000000001</v>
      </c>
      <c r="C5" s="149">
        <v>29.103999999999999</v>
      </c>
      <c r="D5" s="149">
        <v>60.99</v>
      </c>
      <c r="E5" s="149"/>
      <c r="F5" s="149">
        <v>53.917999999999999</v>
      </c>
      <c r="G5" s="170">
        <v>3.12</v>
      </c>
      <c r="H5" s="176">
        <f t="shared" si="0"/>
        <v>63.215000000000003</v>
      </c>
      <c r="I5" s="148">
        <v>6.0010000000000003</v>
      </c>
      <c r="J5" s="149">
        <v>24.001000000000001</v>
      </c>
      <c r="K5" s="149"/>
      <c r="L5" s="149">
        <v>33.213000000000001</v>
      </c>
      <c r="M5" s="150"/>
    </row>
    <row r="6" spans="1:19" s="5" customFormat="1" x14ac:dyDescent="0.25">
      <c r="A6" s="257" t="s">
        <v>86</v>
      </c>
      <c r="B6" s="143">
        <f t="shared" ref="B6:B14" si="1">SUM(C6:G6)</f>
        <v>49.75</v>
      </c>
      <c r="C6" s="149">
        <v>8.33</v>
      </c>
      <c r="D6" s="149">
        <v>19.66</v>
      </c>
      <c r="E6" s="149"/>
      <c r="F6" s="149">
        <v>20.260000000000002</v>
      </c>
      <c r="G6" s="170">
        <v>1.5</v>
      </c>
      <c r="H6" s="176">
        <f t="shared" si="0"/>
        <v>17.66</v>
      </c>
      <c r="I6" s="148">
        <v>1</v>
      </c>
      <c r="J6" s="149">
        <v>9.66</v>
      </c>
      <c r="K6" s="149"/>
      <c r="L6" s="149">
        <v>7</v>
      </c>
      <c r="M6" s="150"/>
    </row>
    <row r="7" spans="1:19" s="5" customFormat="1" ht="30" x14ac:dyDescent="0.25">
      <c r="A7" s="257" t="s">
        <v>175</v>
      </c>
      <c r="B7" s="143">
        <f t="shared" si="1"/>
        <v>31.1</v>
      </c>
      <c r="C7" s="149">
        <v>2</v>
      </c>
      <c r="D7" s="149">
        <v>11</v>
      </c>
      <c r="E7" s="149"/>
      <c r="F7" s="149">
        <v>18.100000000000001</v>
      </c>
      <c r="G7" s="170"/>
      <c r="H7" s="176">
        <f t="shared" si="0"/>
        <v>20.100000000000001</v>
      </c>
      <c r="I7" s="148">
        <v>1</v>
      </c>
      <c r="J7" s="149">
        <v>6</v>
      </c>
      <c r="K7" s="149"/>
      <c r="L7" s="149">
        <v>13.1</v>
      </c>
      <c r="M7" s="150"/>
    </row>
    <row r="8" spans="1:19" s="5" customFormat="1" x14ac:dyDescent="0.25">
      <c r="A8" s="257" t="s">
        <v>87</v>
      </c>
      <c r="B8" s="143">
        <f t="shared" si="1"/>
        <v>120.27699999999999</v>
      </c>
      <c r="C8" s="149">
        <v>21.302</v>
      </c>
      <c r="D8" s="149">
        <v>35.000999999999998</v>
      </c>
      <c r="E8" s="149"/>
      <c r="F8" s="149">
        <v>54.987000000000002</v>
      </c>
      <c r="G8" s="170">
        <v>8.9870000000000001</v>
      </c>
      <c r="H8" s="176">
        <f t="shared" si="0"/>
        <v>73.50200000000001</v>
      </c>
      <c r="I8" s="148">
        <v>9.0009999999999994</v>
      </c>
      <c r="J8" s="149">
        <v>23.001000000000001</v>
      </c>
      <c r="K8" s="149"/>
      <c r="L8" s="149">
        <v>36</v>
      </c>
      <c r="M8" s="150">
        <v>5.5</v>
      </c>
    </row>
    <row r="9" spans="1:19" s="5" customFormat="1" x14ac:dyDescent="0.25">
      <c r="A9" s="257" t="s">
        <v>262</v>
      </c>
      <c r="B9" s="143">
        <f t="shared" si="1"/>
        <v>16.701000000000001</v>
      </c>
      <c r="C9" s="149">
        <v>4.0010000000000003</v>
      </c>
      <c r="D9" s="149">
        <v>3</v>
      </c>
      <c r="E9" s="149"/>
      <c r="F9" s="149">
        <v>6.7</v>
      </c>
      <c r="G9" s="170">
        <v>3</v>
      </c>
      <c r="H9" s="176">
        <f t="shared" si="0"/>
        <v>6.7</v>
      </c>
      <c r="I9" s="148"/>
      <c r="J9" s="149">
        <v>2</v>
      </c>
      <c r="K9" s="149"/>
      <c r="L9" s="149">
        <v>4.7</v>
      </c>
      <c r="M9" s="150"/>
    </row>
    <row r="10" spans="1:19" s="5" customFormat="1" x14ac:dyDescent="0.25">
      <c r="A10" s="148"/>
      <c r="B10" s="143">
        <f t="shared" si="1"/>
        <v>0</v>
      </c>
      <c r="C10" s="149"/>
      <c r="D10" s="149"/>
      <c r="E10" s="149"/>
      <c r="F10" s="149"/>
      <c r="G10" s="170"/>
      <c r="H10" s="176">
        <f t="shared" si="0"/>
        <v>0</v>
      </c>
      <c r="I10" s="148"/>
      <c r="J10" s="149"/>
      <c r="K10" s="149"/>
      <c r="L10" s="149"/>
      <c r="M10" s="150"/>
    </row>
    <row r="11" spans="1:19" s="5" customFormat="1" x14ac:dyDescent="0.25">
      <c r="A11" s="148"/>
      <c r="B11" s="143">
        <f t="shared" si="1"/>
        <v>0</v>
      </c>
      <c r="C11" s="149"/>
      <c r="D11" s="149"/>
      <c r="E11" s="149"/>
      <c r="F11" s="149"/>
      <c r="G11" s="170"/>
      <c r="H11" s="176">
        <f t="shared" si="0"/>
        <v>0</v>
      </c>
      <c r="I11" s="148"/>
      <c r="J11" s="149"/>
      <c r="K11" s="149"/>
      <c r="L11" s="149"/>
      <c r="M11" s="150"/>
    </row>
    <row r="12" spans="1:19" s="5" customFormat="1" x14ac:dyDescent="0.25">
      <c r="A12" s="148"/>
      <c r="B12" s="143">
        <f t="shared" si="1"/>
        <v>0</v>
      </c>
      <c r="C12" s="149"/>
      <c r="D12" s="149"/>
      <c r="E12" s="149"/>
      <c r="F12" s="149"/>
      <c r="G12" s="170"/>
      <c r="H12" s="176">
        <f t="shared" si="0"/>
        <v>0</v>
      </c>
      <c r="I12" s="148"/>
      <c r="J12" s="149"/>
      <c r="K12" s="149"/>
      <c r="L12" s="149"/>
      <c r="M12" s="150"/>
    </row>
    <row r="13" spans="1:19" s="5" customFormat="1" x14ac:dyDescent="0.25">
      <c r="A13" s="148"/>
      <c r="B13" s="143">
        <f t="shared" si="1"/>
        <v>0</v>
      </c>
      <c r="C13" s="149"/>
      <c r="D13" s="149"/>
      <c r="E13" s="149"/>
      <c r="F13" s="149"/>
      <c r="G13" s="170"/>
      <c r="H13" s="176">
        <f t="shared" si="0"/>
        <v>0</v>
      </c>
      <c r="I13" s="148"/>
      <c r="J13" s="149"/>
      <c r="K13" s="149"/>
      <c r="L13" s="149"/>
      <c r="M13" s="150"/>
    </row>
    <row r="14" spans="1:19" s="5" customFormat="1" x14ac:dyDescent="0.25">
      <c r="A14" s="148"/>
      <c r="B14" s="143">
        <f t="shared" si="1"/>
        <v>0</v>
      </c>
      <c r="C14" s="149"/>
      <c r="D14" s="149"/>
      <c r="E14" s="149"/>
      <c r="F14" s="149"/>
      <c r="G14" s="170"/>
      <c r="H14" s="176">
        <f t="shared" si="0"/>
        <v>0</v>
      </c>
      <c r="I14" s="148"/>
      <c r="J14" s="149"/>
      <c r="K14" s="149"/>
      <c r="L14" s="149"/>
      <c r="M14" s="150"/>
    </row>
    <row r="15" spans="1:19" ht="18.75" customHeight="1" x14ac:dyDescent="0.25">
      <c r="A15" s="151" t="s">
        <v>58</v>
      </c>
      <c r="B15" s="143">
        <f t="shared" ref="B15" si="2">SUM(C15:G15)</f>
        <v>717.62100000000009</v>
      </c>
      <c r="C15" s="152">
        <f>SUM(C4:C14)</f>
        <v>106.22400000000002</v>
      </c>
      <c r="D15" s="152">
        <f>SUM(D4:D14)</f>
        <v>196.261</v>
      </c>
      <c r="E15" s="152">
        <f>SUM(E4:E14)</f>
        <v>0</v>
      </c>
      <c r="F15" s="152">
        <f>SUM(F4:F14)</f>
        <v>322.57900000000001</v>
      </c>
      <c r="G15" s="171">
        <f>SUM(G4:G14)</f>
        <v>92.557000000000002</v>
      </c>
      <c r="H15" s="176">
        <f t="shared" si="0"/>
        <v>382.69</v>
      </c>
      <c r="I15" s="153">
        <f>SUM(I4:I14)</f>
        <v>32.189</v>
      </c>
      <c r="J15" s="152">
        <f>SUM(J4:J14)</f>
        <v>95.863</v>
      </c>
      <c r="K15" s="152">
        <f>SUM(K4:K14)</f>
        <v>0</v>
      </c>
      <c r="L15" s="152">
        <f>SUM(L4:L14)</f>
        <v>201.18299999999999</v>
      </c>
      <c r="M15" s="154">
        <f>SUM(M4:M14)</f>
        <v>53.454999999999998</v>
      </c>
    </row>
    <row r="16" spans="1:19" ht="20.25" customHeight="1" x14ac:dyDescent="0.25">
      <c r="A16" s="151" t="s">
        <v>263</v>
      </c>
      <c r="B16" s="155">
        <v>100</v>
      </c>
      <c r="C16" s="156">
        <f t="shared" ref="C16:H16" si="3">+IFERROR(C15/$B$15,0)*100</f>
        <v>14.802242409294042</v>
      </c>
      <c r="D16" s="156">
        <f t="shared" si="3"/>
        <v>27.348837338929599</v>
      </c>
      <c r="E16" s="156">
        <f t="shared" si="3"/>
        <v>0</v>
      </c>
      <c r="F16" s="156">
        <f t="shared" si="3"/>
        <v>44.951165030008873</v>
      </c>
      <c r="G16" s="172">
        <f t="shared" si="3"/>
        <v>12.897755221767476</v>
      </c>
      <c r="H16" s="168">
        <f t="shared" si="3"/>
        <v>53.327592141255607</v>
      </c>
      <c r="I16" s="157">
        <f>+IFERROR(I15/$H$15,0)*100</f>
        <v>8.4112467009851315</v>
      </c>
      <c r="J16" s="156">
        <f t="shared" ref="J16:M16" si="4">+IFERROR(J15/$H$15,0)*100</f>
        <v>25.049779194648409</v>
      </c>
      <c r="K16" s="156">
        <f t="shared" si="4"/>
        <v>0</v>
      </c>
      <c r="L16" s="156">
        <f t="shared" si="4"/>
        <v>52.570749170346751</v>
      </c>
      <c r="M16" s="179">
        <f t="shared" si="4"/>
        <v>13.968224934019702</v>
      </c>
    </row>
    <row r="17" spans="1:13" ht="33.75" customHeight="1" x14ac:dyDescent="0.25">
      <c r="A17" s="158" t="s">
        <v>264</v>
      </c>
      <c r="B17" s="258">
        <v>698.60699999999997</v>
      </c>
      <c r="C17" s="259">
        <v>102.444</v>
      </c>
      <c r="D17" s="259">
        <v>191.25399999999999</v>
      </c>
      <c r="E17" s="259">
        <v>0</v>
      </c>
      <c r="F17" s="259">
        <v>313.16199999999998</v>
      </c>
      <c r="G17" s="260">
        <v>91.747</v>
      </c>
      <c r="H17" s="261">
        <v>370.036</v>
      </c>
      <c r="I17" s="262">
        <v>28.388000000000002</v>
      </c>
      <c r="J17" s="259">
        <v>92.004999999999995</v>
      </c>
      <c r="K17" s="259">
        <v>0</v>
      </c>
      <c r="L17" s="260">
        <v>192.113</v>
      </c>
      <c r="M17" s="263">
        <v>57.53</v>
      </c>
    </row>
    <row r="18" spans="1:13" ht="33.75" customHeight="1" x14ac:dyDescent="0.25">
      <c r="A18" s="158" t="s">
        <v>265</v>
      </c>
      <c r="B18" s="259">
        <v>100</v>
      </c>
      <c r="C18" s="259">
        <v>14.7</v>
      </c>
      <c r="D18" s="259">
        <v>27.4</v>
      </c>
      <c r="E18" s="259">
        <v>0</v>
      </c>
      <c r="F18" s="259">
        <v>44.8</v>
      </c>
      <c r="G18" s="260">
        <v>13.1</v>
      </c>
      <c r="H18" s="261">
        <v>53</v>
      </c>
      <c r="I18" s="262">
        <v>7.7</v>
      </c>
      <c r="J18" s="259">
        <v>24.9</v>
      </c>
      <c r="K18" s="259">
        <v>0</v>
      </c>
      <c r="L18" s="259">
        <v>51.9</v>
      </c>
      <c r="M18" s="263">
        <v>15.5</v>
      </c>
    </row>
    <row r="19" spans="1:13" ht="32.25" customHeight="1" x14ac:dyDescent="0.25">
      <c r="A19" s="159" t="s">
        <v>266</v>
      </c>
      <c r="B19" s="160">
        <f>+B15-B17</f>
        <v>19.014000000000124</v>
      </c>
      <c r="C19" s="160">
        <f t="shared" ref="C19:M19" si="5">+C15-C17</f>
        <v>3.7800000000000153</v>
      </c>
      <c r="D19" s="160">
        <f t="shared" si="5"/>
        <v>5.007000000000005</v>
      </c>
      <c r="E19" s="160">
        <f t="shared" si="5"/>
        <v>0</v>
      </c>
      <c r="F19" s="160">
        <f t="shared" si="5"/>
        <v>9.41700000000003</v>
      </c>
      <c r="G19" s="173">
        <f t="shared" si="5"/>
        <v>0.81000000000000227</v>
      </c>
      <c r="H19" s="177">
        <f>+H15-H17</f>
        <v>12.653999999999996</v>
      </c>
      <c r="I19" s="162">
        <f t="shared" si="5"/>
        <v>3.8009999999999984</v>
      </c>
      <c r="J19" s="160">
        <f t="shared" si="5"/>
        <v>3.8580000000000041</v>
      </c>
      <c r="K19" s="160">
        <f t="shared" si="5"/>
        <v>0</v>
      </c>
      <c r="L19" s="160">
        <f t="shared" si="5"/>
        <v>9.0699999999999932</v>
      </c>
      <c r="M19" s="161">
        <f t="shared" si="5"/>
        <v>-4.0750000000000028</v>
      </c>
    </row>
    <row r="20" spans="1:13" ht="39" customHeight="1" thickBot="1" x14ac:dyDescent="0.3">
      <c r="A20" s="163" t="s">
        <v>267</v>
      </c>
      <c r="B20" s="164"/>
      <c r="C20" s="164">
        <f>+C16-C18</f>
        <v>0.1022424092940426</v>
      </c>
      <c r="D20" s="164">
        <f>+D16-D18</f>
        <v>-5.1162661070399906E-2</v>
      </c>
      <c r="E20" s="164">
        <f t="shared" ref="E20:L20" si="6">+E16-E18</f>
        <v>0</v>
      </c>
      <c r="F20" s="164">
        <f t="shared" si="6"/>
        <v>0.15116503000887604</v>
      </c>
      <c r="G20" s="174">
        <f t="shared" si="6"/>
        <v>-0.20224477823252407</v>
      </c>
      <c r="H20" s="178">
        <f>+H16-H18</f>
        <v>0.32759214125560732</v>
      </c>
      <c r="I20" s="166">
        <f t="shared" si="6"/>
        <v>0.71124670098513132</v>
      </c>
      <c r="J20" s="164">
        <f t="shared" si="6"/>
        <v>0.14977919464840994</v>
      </c>
      <c r="K20" s="164">
        <f t="shared" si="6"/>
        <v>0</v>
      </c>
      <c r="L20" s="164">
        <f t="shared" si="6"/>
        <v>0.67074917034675252</v>
      </c>
      <c r="M20" s="165">
        <f>+M16-M18</f>
        <v>-1.5317750659802982</v>
      </c>
    </row>
    <row r="21" spans="1:13" x14ac:dyDescent="0.25">
      <c r="A21" s="167" t="s">
        <v>268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</row>
    <row r="22" spans="1:13" x14ac:dyDescent="0.25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</row>
  </sheetData>
  <mergeCells count="2">
    <mergeCell ref="A1:M1"/>
    <mergeCell ref="H2:M2"/>
  </mergeCells>
  <phoneticPr fontId="2" type="noConversion"/>
  <pageMargins left="0.75" right="0.75" top="0.5" bottom="1" header="0.4921259845" footer="0.4921259845"/>
  <pageSetup paperSize="9" fitToHeight="0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6"/>
  <sheetViews>
    <sheetView view="pageBreakPreview" zoomScaleNormal="100" zoomScaleSheetLayoutView="100" workbookViewId="0">
      <selection activeCell="M16" sqref="M16"/>
    </sheetView>
  </sheetViews>
  <sheetFormatPr defaultRowHeight="15.75" x14ac:dyDescent="0.25"/>
  <cols>
    <col min="1" max="2" width="12.625" customWidth="1"/>
    <col min="3" max="3" width="11.375" customWidth="1"/>
    <col min="4" max="11" width="12.625" customWidth="1"/>
  </cols>
  <sheetData>
    <row r="1" spans="1:11" ht="40.5" customHeight="1" x14ac:dyDescent="0.25">
      <c r="A1" s="710" t="s">
        <v>269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</row>
    <row r="2" spans="1:11" ht="16.5" thickBot="1" x14ac:dyDescent="0.3">
      <c r="A2" s="14" t="s">
        <v>164</v>
      </c>
      <c r="B2" s="14"/>
      <c r="C2" s="4"/>
      <c r="D2" s="4"/>
      <c r="E2" s="4"/>
      <c r="F2" s="4"/>
      <c r="G2" s="4"/>
      <c r="H2" s="4"/>
      <c r="I2" s="4"/>
      <c r="J2" s="4"/>
      <c r="K2" s="4"/>
    </row>
    <row r="3" spans="1:11" x14ac:dyDescent="0.25">
      <c r="A3" s="695" t="s">
        <v>165</v>
      </c>
      <c r="B3" s="715" t="s">
        <v>270</v>
      </c>
      <c r="C3" s="680" t="s">
        <v>60</v>
      </c>
      <c r="D3" s="712" t="s">
        <v>271</v>
      </c>
      <c r="E3" s="713"/>
      <c r="F3" s="714"/>
      <c r="G3" s="717" t="s">
        <v>272</v>
      </c>
      <c r="H3" s="680" t="s">
        <v>60</v>
      </c>
      <c r="I3" s="712" t="s">
        <v>273</v>
      </c>
      <c r="J3" s="713"/>
      <c r="K3" s="714"/>
    </row>
    <row r="4" spans="1:11" ht="31.5" x14ac:dyDescent="0.25">
      <c r="A4" s="696"/>
      <c r="B4" s="716"/>
      <c r="C4" s="697"/>
      <c r="D4" s="73" t="s">
        <v>170</v>
      </c>
      <c r="E4" s="73" t="s">
        <v>171</v>
      </c>
      <c r="F4" s="65" t="s">
        <v>172</v>
      </c>
      <c r="G4" s="718"/>
      <c r="H4" s="697"/>
      <c r="I4" s="73" t="s">
        <v>170</v>
      </c>
      <c r="J4" s="73" t="s">
        <v>171</v>
      </c>
      <c r="K4" s="65" t="s">
        <v>172</v>
      </c>
    </row>
    <row r="5" spans="1:11" x14ac:dyDescent="0.25">
      <c r="A5" s="540" t="s">
        <v>173</v>
      </c>
      <c r="B5" s="544">
        <v>50</v>
      </c>
      <c r="C5" s="543">
        <v>42</v>
      </c>
      <c r="D5" s="543">
        <v>238</v>
      </c>
      <c r="E5" s="543">
        <v>0</v>
      </c>
      <c r="F5" s="551">
        <v>66</v>
      </c>
      <c r="G5" s="557">
        <v>13</v>
      </c>
      <c r="H5" s="548">
        <v>11</v>
      </c>
      <c r="I5" s="548">
        <v>74</v>
      </c>
      <c r="J5" s="548">
        <v>0</v>
      </c>
      <c r="K5" s="553">
        <v>62</v>
      </c>
    </row>
    <row r="6" spans="1:11" x14ac:dyDescent="0.25">
      <c r="A6" s="540" t="s">
        <v>87</v>
      </c>
      <c r="B6" s="544">
        <v>41</v>
      </c>
      <c r="C6" s="543">
        <v>20</v>
      </c>
      <c r="D6" s="543">
        <v>93</v>
      </c>
      <c r="E6" s="543">
        <v>0</v>
      </c>
      <c r="F6" s="551">
        <v>144</v>
      </c>
      <c r="G6" s="557">
        <v>24</v>
      </c>
      <c r="H6" s="548">
        <v>9</v>
      </c>
      <c r="I6" s="548">
        <v>108</v>
      </c>
      <c r="J6" s="548">
        <v>88</v>
      </c>
      <c r="K6" s="553">
        <v>294</v>
      </c>
    </row>
    <row r="7" spans="1:11" x14ac:dyDescent="0.25">
      <c r="A7" s="540" t="s">
        <v>174</v>
      </c>
      <c r="B7" s="544">
        <v>90</v>
      </c>
      <c r="C7" s="543">
        <v>36</v>
      </c>
      <c r="D7" s="543">
        <v>227</v>
      </c>
      <c r="E7" s="543">
        <v>0</v>
      </c>
      <c r="F7" s="551">
        <v>672</v>
      </c>
      <c r="G7" s="557">
        <v>25</v>
      </c>
      <c r="H7" s="548">
        <v>9</v>
      </c>
      <c r="I7" s="548">
        <v>123</v>
      </c>
      <c r="J7" s="548">
        <v>1446</v>
      </c>
      <c r="K7" s="553">
        <v>479</v>
      </c>
    </row>
    <row r="8" spans="1:11" x14ac:dyDescent="0.25">
      <c r="A8" s="541" t="s">
        <v>86</v>
      </c>
      <c r="B8" s="545">
        <v>7</v>
      </c>
      <c r="C8" s="72">
        <v>3</v>
      </c>
      <c r="D8" s="72">
        <v>20</v>
      </c>
      <c r="E8" s="72">
        <v>0</v>
      </c>
      <c r="F8" s="213">
        <v>19</v>
      </c>
      <c r="G8" s="558">
        <v>10</v>
      </c>
      <c r="H8" s="323">
        <v>4</v>
      </c>
      <c r="I8" s="323">
        <v>31</v>
      </c>
      <c r="J8" s="323">
        <v>0</v>
      </c>
      <c r="K8" s="554">
        <v>5</v>
      </c>
    </row>
    <row r="9" spans="1:11" x14ac:dyDescent="0.25">
      <c r="A9" s="541" t="s">
        <v>274</v>
      </c>
      <c r="B9" s="545">
        <v>9</v>
      </c>
      <c r="C9" s="72">
        <v>7</v>
      </c>
      <c r="D9" s="72">
        <v>33</v>
      </c>
      <c r="E9" s="72">
        <v>0</v>
      </c>
      <c r="F9" s="213">
        <v>3</v>
      </c>
      <c r="G9" s="558">
        <v>4</v>
      </c>
      <c r="H9" s="323">
        <v>4</v>
      </c>
      <c r="I9" s="323">
        <v>20</v>
      </c>
      <c r="J9" s="323">
        <v>0</v>
      </c>
      <c r="K9" s="554">
        <v>0</v>
      </c>
    </row>
    <row r="10" spans="1:11" x14ac:dyDescent="0.25">
      <c r="A10" s="542" t="s">
        <v>275</v>
      </c>
      <c r="B10" s="546">
        <v>14</v>
      </c>
      <c r="C10" s="324">
        <v>7</v>
      </c>
      <c r="D10" s="324">
        <v>35</v>
      </c>
      <c r="E10" s="324">
        <v>0</v>
      </c>
      <c r="F10" s="552">
        <v>130</v>
      </c>
      <c r="G10" s="559">
        <v>5</v>
      </c>
      <c r="H10" s="555">
        <v>0</v>
      </c>
      <c r="I10" s="555">
        <v>19</v>
      </c>
      <c r="J10" s="555">
        <v>0</v>
      </c>
      <c r="K10" s="556">
        <v>0</v>
      </c>
    </row>
    <row r="11" spans="1:11" ht="18" customHeight="1" x14ac:dyDescent="0.25">
      <c r="A11" s="130" t="s">
        <v>58</v>
      </c>
      <c r="B11" s="547">
        <f>SUM(B5:B10)</f>
        <v>211</v>
      </c>
      <c r="C11" s="121">
        <f>SUM(C5:C10)</f>
        <v>115</v>
      </c>
      <c r="D11" s="121">
        <f>SUM(D5:D10)</f>
        <v>646</v>
      </c>
      <c r="E11" s="121">
        <f t="shared" ref="E11:K11" si="0">SUM(E5:E10)</f>
        <v>0</v>
      </c>
      <c r="F11" s="122">
        <f t="shared" si="0"/>
        <v>1034</v>
      </c>
      <c r="G11" s="560">
        <f t="shared" ref="G11" si="1">SUM(G5:G10)</f>
        <v>81</v>
      </c>
      <c r="H11" s="121">
        <f t="shared" si="0"/>
        <v>37</v>
      </c>
      <c r="I11" s="121">
        <f t="shared" si="0"/>
        <v>375</v>
      </c>
      <c r="J11" s="121">
        <f t="shared" si="0"/>
        <v>1534</v>
      </c>
      <c r="K11" s="122">
        <f t="shared" si="0"/>
        <v>840</v>
      </c>
    </row>
    <row r="13" spans="1:11" x14ac:dyDescent="0.25">
      <c r="A13" s="137" t="s">
        <v>177</v>
      </c>
    </row>
    <row r="14" spans="1:11" ht="15.75" customHeight="1" x14ac:dyDescent="0.25">
      <c r="A14" s="703" t="s">
        <v>165</v>
      </c>
      <c r="B14" s="715" t="s">
        <v>270</v>
      </c>
      <c r="C14" s="680" t="s">
        <v>60</v>
      </c>
      <c r="D14" s="712" t="s">
        <v>271</v>
      </c>
      <c r="E14" s="713"/>
      <c r="F14" s="714"/>
      <c r="G14" s="717" t="s">
        <v>272</v>
      </c>
      <c r="H14" s="680" t="s">
        <v>60</v>
      </c>
      <c r="I14" s="712" t="s">
        <v>273</v>
      </c>
      <c r="J14" s="713"/>
      <c r="K14" s="714"/>
    </row>
    <row r="15" spans="1:11" ht="31.5" x14ac:dyDescent="0.25">
      <c r="A15" s="704"/>
      <c r="B15" s="716"/>
      <c r="C15" s="711"/>
      <c r="D15" s="73" t="s">
        <v>170</v>
      </c>
      <c r="E15" s="73" t="s">
        <v>171</v>
      </c>
      <c r="F15" s="65" t="s">
        <v>172</v>
      </c>
      <c r="G15" s="718"/>
      <c r="H15" s="697"/>
      <c r="I15" s="73" t="s">
        <v>170</v>
      </c>
      <c r="J15" s="73" t="s">
        <v>171</v>
      </c>
      <c r="K15" s="65" t="s">
        <v>172</v>
      </c>
    </row>
    <row r="16" spans="1:11" x14ac:dyDescent="0.25">
      <c r="A16" s="540" t="s">
        <v>173</v>
      </c>
      <c r="B16" s="557">
        <v>12</v>
      </c>
      <c r="C16" s="548">
        <v>7</v>
      </c>
      <c r="D16" s="548">
        <v>119</v>
      </c>
      <c r="E16" s="548">
        <v>0</v>
      </c>
      <c r="F16" s="553">
        <v>35</v>
      </c>
      <c r="G16" s="557">
        <v>2</v>
      </c>
      <c r="H16" s="548">
        <v>2</v>
      </c>
      <c r="I16" s="548">
        <v>8</v>
      </c>
      <c r="J16" s="548">
        <v>0</v>
      </c>
      <c r="K16" s="553">
        <v>0</v>
      </c>
    </row>
    <row r="17" spans="1:11" x14ac:dyDescent="0.25">
      <c r="A17" s="540" t="s">
        <v>87</v>
      </c>
      <c r="B17" s="557">
        <v>2</v>
      </c>
      <c r="C17" s="548">
        <v>2</v>
      </c>
      <c r="D17" s="548">
        <v>32</v>
      </c>
      <c r="E17" s="548">
        <v>0</v>
      </c>
      <c r="F17" s="553">
        <v>0</v>
      </c>
      <c r="G17" s="557">
        <v>3</v>
      </c>
      <c r="H17" s="548">
        <v>3</v>
      </c>
      <c r="I17" s="548">
        <v>18</v>
      </c>
      <c r="J17" s="548">
        <v>0</v>
      </c>
      <c r="K17" s="553">
        <v>0</v>
      </c>
    </row>
    <row r="18" spans="1:11" x14ac:dyDescent="0.25">
      <c r="A18" s="540" t="s">
        <v>174</v>
      </c>
      <c r="B18" s="557">
        <v>31</v>
      </c>
      <c r="C18" s="548">
        <v>14</v>
      </c>
      <c r="D18" s="548">
        <v>238</v>
      </c>
      <c r="E18" s="548">
        <v>0</v>
      </c>
      <c r="F18" s="553">
        <v>597</v>
      </c>
      <c r="G18" s="557">
        <v>7</v>
      </c>
      <c r="H18" s="548">
        <v>4</v>
      </c>
      <c r="I18" s="548">
        <v>0</v>
      </c>
      <c r="J18" s="548">
        <v>709</v>
      </c>
      <c r="K18" s="553">
        <v>450</v>
      </c>
    </row>
    <row r="19" spans="1:11" x14ac:dyDescent="0.25">
      <c r="A19" s="541" t="s">
        <v>86</v>
      </c>
      <c r="B19" s="558">
        <v>1</v>
      </c>
      <c r="C19" s="323">
        <v>1</v>
      </c>
      <c r="D19" s="323">
        <v>7</v>
      </c>
      <c r="E19" s="323">
        <v>0</v>
      </c>
      <c r="F19" s="554">
        <v>0</v>
      </c>
      <c r="G19" s="558">
        <v>4</v>
      </c>
      <c r="H19" s="323">
        <v>2</v>
      </c>
      <c r="I19" s="323">
        <v>21</v>
      </c>
      <c r="J19" s="323">
        <v>0</v>
      </c>
      <c r="K19" s="554">
        <v>0</v>
      </c>
    </row>
    <row r="20" spans="1:11" x14ac:dyDescent="0.25">
      <c r="A20" s="541" t="s">
        <v>274</v>
      </c>
      <c r="B20" s="558">
        <v>0</v>
      </c>
      <c r="C20" s="323">
        <v>0</v>
      </c>
      <c r="D20" s="323">
        <v>0</v>
      </c>
      <c r="E20" s="323">
        <v>0</v>
      </c>
      <c r="F20" s="554">
        <v>0</v>
      </c>
      <c r="G20" s="558">
        <v>0</v>
      </c>
      <c r="H20" s="323">
        <v>0</v>
      </c>
      <c r="I20" s="323">
        <v>0</v>
      </c>
      <c r="J20" s="323">
        <v>0</v>
      </c>
      <c r="K20" s="554">
        <v>0</v>
      </c>
    </row>
    <row r="21" spans="1:11" x14ac:dyDescent="0.25">
      <c r="A21" s="542" t="s">
        <v>275</v>
      </c>
      <c r="B21" s="561">
        <v>13</v>
      </c>
      <c r="C21" s="562">
        <v>7</v>
      </c>
      <c r="D21" s="562">
        <v>51</v>
      </c>
      <c r="E21" s="562">
        <v>0</v>
      </c>
      <c r="F21" s="563">
        <v>82</v>
      </c>
      <c r="G21" s="561">
        <v>4</v>
      </c>
      <c r="H21" s="562">
        <v>3</v>
      </c>
      <c r="I21" s="562">
        <v>12</v>
      </c>
      <c r="J21" s="562">
        <v>229</v>
      </c>
      <c r="K21" s="563">
        <v>0</v>
      </c>
    </row>
    <row r="22" spans="1:11" ht="16.5" thickBot="1" x14ac:dyDescent="0.3">
      <c r="A22" s="130" t="s">
        <v>58</v>
      </c>
      <c r="B22" s="547">
        <f>SUM(B16:B21)</f>
        <v>59</v>
      </c>
      <c r="C22" s="121">
        <f>SUM(C16:C21)</f>
        <v>31</v>
      </c>
      <c r="D22" s="121">
        <f t="shared" ref="D22:K22" si="2">SUM(D16:D21)</f>
        <v>447</v>
      </c>
      <c r="E22" s="121">
        <f t="shared" si="2"/>
        <v>0</v>
      </c>
      <c r="F22" s="122">
        <f t="shared" si="2"/>
        <v>714</v>
      </c>
      <c r="G22" s="547">
        <f t="shared" ref="G22" si="3">SUM(G16:G21)</f>
        <v>20</v>
      </c>
      <c r="H22" s="121">
        <f t="shared" si="2"/>
        <v>14</v>
      </c>
      <c r="I22" s="121">
        <f t="shared" si="2"/>
        <v>59</v>
      </c>
      <c r="J22" s="121">
        <f t="shared" si="2"/>
        <v>938</v>
      </c>
      <c r="K22" s="122">
        <f t="shared" si="2"/>
        <v>450</v>
      </c>
    </row>
    <row r="23" spans="1:11" ht="16.5" thickBot="1" x14ac:dyDescent="0.3"/>
    <row r="24" spans="1:11" ht="18.75" customHeight="1" x14ac:dyDescent="0.25">
      <c r="A24" s="131" t="s">
        <v>276</v>
      </c>
      <c r="B24" s="128">
        <f t="shared" ref="B24" si="4">+B11-B22</f>
        <v>152</v>
      </c>
      <c r="C24" s="123">
        <f t="shared" ref="C24:K24" si="5">+C11-C22</f>
        <v>84</v>
      </c>
      <c r="D24" s="123">
        <f t="shared" si="5"/>
        <v>199</v>
      </c>
      <c r="E24" s="123">
        <f t="shared" si="5"/>
        <v>0</v>
      </c>
      <c r="F24" s="124">
        <f t="shared" si="5"/>
        <v>320</v>
      </c>
      <c r="G24" s="128">
        <f t="shared" ref="G24" si="6">+G11-G22</f>
        <v>61</v>
      </c>
      <c r="H24" s="123">
        <f t="shared" si="5"/>
        <v>23</v>
      </c>
      <c r="I24" s="123">
        <f t="shared" si="5"/>
        <v>316</v>
      </c>
      <c r="J24" s="123">
        <f t="shared" si="5"/>
        <v>596</v>
      </c>
      <c r="K24" s="124">
        <f t="shared" si="5"/>
        <v>390</v>
      </c>
    </row>
    <row r="25" spans="1:11" ht="20.25" customHeight="1" thickBot="1" x14ac:dyDescent="0.3">
      <c r="A25" s="132" t="s">
        <v>277</v>
      </c>
      <c r="B25" s="129">
        <f t="shared" ref="B25" si="7">+IFERROR(B24/B22,0)*100</f>
        <v>257.62711864406776</v>
      </c>
      <c r="C25" s="125">
        <f t="shared" ref="C25:K25" si="8">+IFERROR(C24/C22,0)*100</f>
        <v>270.96774193548384</v>
      </c>
      <c r="D25" s="125">
        <f>+IFERROR(D24/D22,0)*100</f>
        <v>44.519015659955258</v>
      </c>
      <c r="E25" s="125">
        <f t="shared" si="8"/>
        <v>0</v>
      </c>
      <c r="F25" s="126">
        <f t="shared" si="8"/>
        <v>44.817927170868352</v>
      </c>
      <c r="G25" s="129">
        <f t="shared" ref="G25" si="9">+IFERROR(G24/G22,0)*100</f>
        <v>305</v>
      </c>
      <c r="H25" s="125">
        <f t="shared" si="8"/>
        <v>164.28571428571428</v>
      </c>
      <c r="I25" s="125">
        <f t="shared" si="8"/>
        <v>535.59322033898309</v>
      </c>
      <c r="J25" s="125">
        <f t="shared" si="8"/>
        <v>63.539445628997868</v>
      </c>
      <c r="K25" s="126">
        <f t="shared" si="8"/>
        <v>86.666666666666671</v>
      </c>
    </row>
    <row r="26" spans="1:11" x14ac:dyDescent="0.25">
      <c r="J26" s="12"/>
      <c r="K26" s="12"/>
    </row>
  </sheetData>
  <mergeCells count="15">
    <mergeCell ref="A1:K1"/>
    <mergeCell ref="A14:A15"/>
    <mergeCell ref="C14:C15"/>
    <mergeCell ref="D14:F14"/>
    <mergeCell ref="H14:H15"/>
    <mergeCell ref="I14:K14"/>
    <mergeCell ref="B14:B15"/>
    <mergeCell ref="G14:G15"/>
    <mergeCell ref="I3:K3"/>
    <mergeCell ref="A3:A4"/>
    <mergeCell ref="C3:C4"/>
    <mergeCell ref="D3:F3"/>
    <mergeCell ref="H3:H4"/>
    <mergeCell ref="B3:B4"/>
    <mergeCell ref="G3:G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0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9"/>
  <sheetViews>
    <sheetView view="pageBreakPreview" zoomScaleNormal="100" zoomScaleSheetLayoutView="100" workbookViewId="0">
      <selection activeCell="C9" sqref="C9"/>
    </sheetView>
  </sheetViews>
  <sheetFormatPr defaultRowHeight="15.75" x14ac:dyDescent="0.25"/>
  <cols>
    <col min="1" max="1" width="12.625" customWidth="1"/>
    <col min="2" max="2" width="12.375" customWidth="1"/>
    <col min="3" max="3" width="10" customWidth="1"/>
    <col min="4" max="4" width="9.875" customWidth="1"/>
    <col min="5" max="5" width="8.5" customWidth="1"/>
    <col min="6" max="6" width="10.75" customWidth="1"/>
    <col min="7" max="7" width="9.875" customWidth="1"/>
    <col min="8" max="8" width="10.5" customWidth="1"/>
    <col min="9" max="9" width="9.75" customWidth="1"/>
    <col min="10" max="11" width="11.375" customWidth="1"/>
  </cols>
  <sheetData>
    <row r="1" spans="1:12" ht="45" customHeight="1" x14ac:dyDescent="0.25">
      <c r="A1" s="694" t="s">
        <v>278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</row>
    <row r="2" spans="1:12" ht="107.25" customHeight="1" x14ac:dyDescent="0.25">
      <c r="A2" s="235" t="s">
        <v>279</v>
      </c>
      <c r="B2" s="236" t="s">
        <v>280</v>
      </c>
      <c r="C2" s="236" t="s">
        <v>281</v>
      </c>
      <c r="D2" s="236" t="s">
        <v>282</v>
      </c>
      <c r="E2" s="236" t="s">
        <v>281</v>
      </c>
      <c r="F2" s="236" t="s">
        <v>283</v>
      </c>
      <c r="G2" s="236" t="s">
        <v>60</v>
      </c>
      <c r="H2" s="236" t="s">
        <v>284</v>
      </c>
      <c r="I2" s="236" t="s">
        <v>60</v>
      </c>
      <c r="J2" s="236" t="s">
        <v>285</v>
      </c>
      <c r="K2" s="237" t="s">
        <v>60</v>
      </c>
      <c r="L2" s="1"/>
    </row>
    <row r="3" spans="1:12" ht="21" customHeight="1" x14ac:dyDescent="0.25">
      <c r="A3" s="238" t="s">
        <v>286</v>
      </c>
      <c r="B3" s="226">
        <v>614</v>
      </c>
      <c r="C3" s="227">
        <v>458</v>
      </c>
      <c r="D3" s="227">
        <v>592</v>
      </c>
      <c r="E3" s="227">
        <v>441</v>
      </c>
      <c r="F3" s="227">
        <v>284</v>
      </c>
      <c r="G3" s="227">
        <v>130</v>
      </c>
      <c r="H3" s="227">
        <v>48</v>
      </c>
      <c r="I3" s="227">
        <v>29</v>
      </c>
      <c r="J3" s="227">
        <v>16</v>
      </c>
      <c r="K3" s="239">
        <v>5</v>
      </c>
    </row>
    <row r="4" spans="1:12" ht="24.75" customHeight="1" x14ac:dyDescent="0.25">
      <c r="A4" s="238" t="s">
        <v>287</v>
      </c>
      <c r="B4" s="233">
        <v>860</v>
      </c>
      <c r="C4" s="234">
        <v>590</v>
      </c>
      <c r="D4" s="234">
        <v>844</v>
      </c>
      <c r="E4" s="234">
        <v>580</v>
      </c>
      <c r="F4" s="234">
        <v>395</v>
      </c>
      <c r="G4" s="234">
        <v>165</v>
      </c>
      <c r="H4" s="234">
        <v>12</v>
      </c>
      <c r="I4" s="234">
        <v>5</v>
      </c>
      <c r="J4" s="234">
        <v>2</v>
      </c>
      <c r="K4" s="240">
        <v>1</v>
      </c>
    </row>
    <row r="5" spans="1:12" ht="19.5" customHeight="1" x14ac:dyDescent="0.25">
      <c r="A5" s="238" t="s">
        <v>288</v>
      </c>
      <c r="B5" s="226">
        <v>101</v>
      </c>
      <c r="C5" s="227">
        <v>74</v>
      </c>
      <c r="D5" s="227">
        <v>100</v>
      </c>
      <c r="E5" s="227">
        <v>74</v>
      </c>
      <c r="F5" s="227">
        <v>79</v>
      </c>
      <c r="G5" s="227">
        <v>27</v>
      </c>
      <c r="H5" s="227">
        <v>1</v>
      </c>
      <c r="I5" s="227">
        <v>0</v>
      </c>
      <c r="J5" s="227">
        <v>1</v>
      </c>
      <c r="K5" s="239">
        <v>0</v>
      </c>
    </row>
    <row r="6" spans="1:12" ht="21" customHeight="1" x14ac:dyDescent="0.25">
      <c r="A6" s="238" t="s">
        <v>289</v>
      </c>
      <c r="B6" s="228">
        <v>106</v>
      </c>
      <c r="C6" s="229">
        <v>67</v>
      </c>
      <c r="D6" s="229">
        <v>104</v>
      </c>
      <c r="E6" s="229">
        <v>67</v>
      </c>
      <c r="F6" s="229">
        <v>40</v>
      </c>
      <c r="G6" s="229">
        <v>5</v>
      </c>
      <c r="H6" s="229">
        <v>0</v>
      </c>
      <c r="I6" s="229">
        <v>0</v>
      </c>
      <c r="J6" s="229">
        <v>2</v>
      </c>
      <c r="K6" s="241">
        <v>0</v>
      </c>
    </row>
    <row r="7" spans="1:12" ht="18.75" customHeight="1" x14ac:dyDescent="0.25">
      <c r="A7" s="242" t="s">
        <v>58</v>
      </c>
      <c r="B7" s="243">
        <f>SUM(B3:B6)</f>
        <v>1681</v>
      </c>
      <c r="C7" s="244">
        <f>SUM(C3:C6)</f>
        <v>1189</v>
      </c>
      <c r="D7" s="244">
        <f>SUM(D3:D6)</f>
        <v>1640</v>
      </c>
      <c r="E7" s="244">
        <f>SUM(E3:E6)</f>
        <v>1162</v>
      </c>
      <c r="F7" s="244">
        <f t="shared" ref="F7:K7" si="0">SUM(F3:F6)</f>
        <v>798</v>
      </c>
      <c r="G7" s="244">
        <f t="shared" si="0"/>
        <v>327</v>
      </c>
      <c r="H7" s="244">
        <f t="shared" si="0"/>
        <v>61</v>
      </c>
      <c r="I7" s="244">
        <f t="shared" si="0"/>
        <v>34</v>
      </c>
      <c r="J7" s="244">
        <f t="shared" si="0"/>
        <v>21</v>
      </c>
      <c r="K7" s="245">
        <f t="shared" si="0"/>
        <v>6</v>
      </c>
    </row>
    <row r="8" spans="1:12" x14ac:dyDescent="0.25">
      <c r="H8" s="12"/>
      <c r="I8" s="12"/>
      <c r="J8" s="12"/>
      <c r="K8" s="12"/>
    </row>
    <row r="9" spans="1:12" x14ac:dyDescent="0.25">
      <c r="A9" s="231"/>
      <c r="B9" s="232"/>
      <c r="C9" s="232"/>
      <c r="D9" s="232"/>
      <c r="E9" s="232"/>
      <c r="F9" s="232"/>
      <c r="G9" s="232"/>
      <c r="H9" s="232"/>
      <c r="I9" s="232"/>
      <c r="J9" s="232"/>
      <c r="K9" s="232"/>
    </row>
  </sheetData>
  <mergeCells count="1">
    <mergeCell ref="A1:K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21"/>
  <sheetViews>
    <sheetView zoomScaleNormal="100" zoomScaleSheetLayoutView="100" workbookViewId="0">
      <selection activeCell="V10" sqref="V10"/>
    </sheetView>
  </sheetViews>
  <sheetFormatPr defaultRowHeight="15.75" x14ac:dyDescent="0.25"/>
  <cols>
    <col min="1" max="1" width="9.5" customWidth="1"/>
    <col min="2" max="17" width="9.125" customWidth="1"/>
  </cols>
  <sheetData>
    <row r="1" spans="1:17" ht="32.25" customHeight="1" x14ac:dyDescent="0.25">
      <c r="A1" s="707" t="s">
        <v>290</v>
      </c>
      <c r="B1" s="719"/>
      <c r="C1" s="719"/>
      <c r="D1" s="719"/>
      <c r="E1" s="719"/>
      <c r="F1" s="719"/>
      <c r="G1" s="719"/>
      <c r="H1" s="719"/>
      <c r="I1" s="719"/>
      <c r="J1" s="719"/>
      <c r="K1" s="719"/>
      <c r="L1" s="720"/>
      <c r="M1" s="720"/>
      <c r="N1" s="720"/>
      <c r="O1" s="720"/>
      <c r="P1" s="720"/>
      <c r="Q1" s="720"/>
    </row>
    <row r="2" spans="1:17" s="207" customFormat="1" ht="17.25" customHeight="1" thickBot="1" x14ac:dyDescent="0.3">
      <c r="A2" s="206" t="s">
        <v>291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</row>
    <row r="3" spans="1:17" ht="78" customHeight="1" x14ac:dyDescent="0.25">
      <c r="A3" s="204" t="s">
        <v>292</v>
      </c>
      <c r="B3" s="47" t="s">
        <v>293</v>
      </c>
      <c r="C3" s="50" t="s">
        <v>294</v>
      </c>
      <c r="D3" s="77" t="s">
        <v>295</v>
      </c>
      <c r="E3" s="50" t="s">
        <v>296</v>
      </c>
      <c r="F3" s="50" t="s">
        <v>297</v>
      </c>
      <c r="G3" s="50" t="s">
        <v>298</v>
      </c>
      <c r="H3" s="50" t="s">
        <v>299</v>
      </c>
      <c r="I3" s="50" t="s">
        <v>300</v>
      </c>
      <c r="J3" s="77" t="s">
        <v>301</v>
      </c>
      <c r="K3" s="77" t="s">
        <v>302</v>
      </c>
      <c r="L3" s="77" t="s">
        <v>303</v>
      </c>
      <c r="M3" s="211" t="s">
        <v>304</v>
      </c>
      <c r="N3" s="216" t="s">
        <v>305</v>
      </c>
      <c r="O3" s="216" t="s">
        <v>306</v>
      </c>
      <c r="P3" s="216" t="s">
        <v>307</v>
      </c>
      <c r="Q3" s="212" t="s">
        <v>58</v>
      </c>
    </row>
    <row r="4" spans="1:17" x14ac:dyDescent="0.25">
      <c r="A4" s="127" t="s">
        <v>72</v>
      </c>
      <c r="B4" s="318">
        <v>18</v>
      </c>
      <c r="C4" s="318">
        <v>117</v>
      </c>
      <c r="D4" s="318">
        <v>81</v>
      </c>
      <c r="E4" s="318">
        <v>7</v>
      </c>
      <c r="F4" s="318">
        <v>16</v>
      </c>
      <c r="G4" s="318">
        <v>22</v>
      </c>
      <c r="H4" s="318">
        <v>12</v>
      </c>
      <c r="I4" s="318">
        <v>5</v>
      </c>
      <c r="J4" s="318">
        <v>3</v>
      </c>
      <c r="K4" s="318">
        <v>0</v>
      </c>
      <c r="L4" s="318">
        <v>0</v>
      </c>
      <c r="M4" s="319">
        <v>0</v>
      </c>
      <c r="N4" s="320">
        <v>2</v>
      </c>
      <c r="O4" s="321">
        <v>1</v>
      </c>
      <c r="P4" s="321">
        <v>31</v>
      </c>
      <c r="Q4" s="214">
        <f t="shared" ref="Q4:Q9" si="0">SUM(B4:M4)</f>
        <v>281</v>
      </c>
    </row>
    <row r="5" spans="1:17" x14ac:dyDescent="0.25">
      <c r="A5" s="127" t="s">
        <v>70</v>
      </c>
      <c r="B5" s="72">
        <v>4</v>
      </c>
      <c r="C5" s="72">
        <v>72</v>
      </c>
      <c r="D5" s="72">
        <v>21</v>
      </c>
      <c r="E5" s="72">
        <v>0</v>
      </c>
      <c r="F5" s="72">
        <v>6</v>
      </c>
      <c r="G5" s="72">
        <v>2</v>
      </c>
      <c r="H5" s="72">
        <v>4</v>
      </c>
      <c r="I5" s="72">
        <v>4</v>
      </c>
      <c r="J5" s="72">
        <v>0</v>
      </c>
      <c r="K5" s="72">
        <v>0</v>
      </c>
      <c r="L5" s="72">
        <v>0</v>
      </c>
      <c r="M5" s="322">
        <v>0</v>
      </c>
      <c r="N5" s="17">
        <v>1</v>
      </c>
      <c r="O5" s="323">
        <v>0</v>
      </c>
      <c r="P5" s="323">
        <v>6</v>
      </c>
      <c r="Q5" s="213">
        <f t="shared" si="0"/>
        <v>113</v>
      </c>
    </row>
    <row r="6" spans="1:17" x14ac:dyDescent="0.25">
      <c r="A6" s="127" t="s">
        <v>63</v>
      </c>
      <c r="B6" s="72">
        <v>3</v>
      </c>
      <c r="C6" s="72">
        <v>100</v>
      </c>
      <c r="D6" s="72">
        <v>416</v>
      </c>
      <c r="E6" s="72">
        <v>2</v>
      </c>
      <c r="F6" s="72">
        <v>148</v>
      </c>
      <c r="G6" s="72">
        <v>119</v>
      </c>
      <c r="H6" s="72">
        <v>16</v>
      </c>
      <c r="I6" s="72">
        <v>104</v>
      </c>
      <c r="J6" s="72">
        <v>0</v>
      </c>
      <c r="K6" s="72">
        <v>0</v>
      </c>
      <c r="L6" s="72">
        <v>0</v>
      </c>
      <c r="M6" s="322">
        <v>0</v>
      </c>
      <c r="N6" s="17">
        <v>2</v>
      </c>
      <c r="O6" s="323">
        <v>0</v>
      </c>
      <c r="P6" s="323">
        <v>22</v>
      </c>
      <c r="Q6" s="213">
        <f t="shared" si="0"/>
        <v>908</v>
      </c>
    </row>
    <row r="7" spans="1:17" x14ac:dyDescent="0.25">
      <c r="A7" s="127" t="s">
        <v>66</v>
      </c>
      <c r="B7" s="72">
        <v>6</v>
      </c>
      <c r="C7" s="72">
        <v>202</v>
      </c>
      <c r="D7" s="72">
        <v>334</v>
      </c>
      <c r="E7" s="72">
        <v>3</v>
      </c>
      <c r="F7" s="72">
        <v>187</v>
      </c>
      <c r="G7" s="72">
        <v>10</v>
      </c>
      <c r="H7" s="72">
        <v>11</v>
      </c>
      <c r="I7" s="72">
        <v>0</v>
      </c>
      <c r="J7" s="72">
        <v>0</v>
      </c>
      <c r="K7" s="72">
        <v>0</v>
      </c>
      <c r="L7" s="72">
        <v>0</v>
      </c>
      <c r="M7" s="322">
        <v>0</v>
      </c>
      <c r="N7" s="17">
        <v>0</v>
      </c>
      <c r="O7" s="323">
        <v>7</v>
      </c>
      <c r="P7" s="323">
        <v>8</v>
      </c>
      <c r="Q7" s="213">
        <f t="shared" si="0"/>
        <v>753</v>
      </c>
    </row>
    <row r="8" spans="1:17" x14ac:dyDescent="0.25">
      <c r="A8" s="127" t="s">
        <v>68</v>
      </c>
      <c r="B8" s="72">
        <v>18</v>
      </c>
      <c r="C8" s="72">
        <v>180</v>
      </c>
      <c r="D8" s="72">
        <v>66</v>
      </c>
      <c r="E8" s="72">
        <v>4</v>
      </c>
      <c r="F8" s="72">
        <v>23</v>
      </c>
      <c r="G8" s="72">
        <v>31</v>
      </c>
      <c r="H8" s="72">
        <v>7</v>
      </c>
      <c r="I8" s="72">
        <v>20</v>
      </c>
      <c r="J8" s="72">
        <v>0</v>
      </c>
      <c r="K8" s="72">
        <v>0</v>
      </c>
      <c r="L8" s="72">
        <v>0</v>
      </c>
      <c r="M8" s="322">
        <v>0</v>
      </c>
      <c r="N8" s="17">
        <v>2</v>
      </c>
      <c r="O8" s="323">
        <v>0</v>
      </c>
      <c r="P8" s="323">
        <v>16</v>
      </c>
      <c r="Q8" s="213">
        <f t="shared" si="0"/>
        <v>349</v>
      </c>
    </row>
    <row r="9" spans="1:17" x14ac:dyDescent="0.25">
      <c r="A9" s="127" t="s">
        <v>308</v>
      </c>
      <c r="B9" s="72">
        <v>2</v>
      </c>
      <c r="C9" s="72">
        <v>19</v>
      </c>
      <c r="D9" s="72">
        <v>60</v>
      </c>
      <c r="E9" s="324">
        <v>0</v>
      </c>
      <c r="F9" s="72">
        <v>17</v>
      </c>
      <c r="G9" s="72">
        <v>3</v>
      </c>
      <c r="H9" s="72">
        <v>2</v>
      </c>
      <c r="I9" s="72">
        <v>0</v>
      </c>
      <c r="J9" s="72">
        <v>0</v>
      </c>
      <c r="K9" s="72">
        <v>0</v>
      </c>
      <c r="L9" s="72">
        <v>0</v>
      </c>
      <c r="M9" s="322">
        <v>0</v>
      </c>
      <c r="N9" s="17">
        <v>1</v>
      </c>
      <c r="O9" s="323">
        <v>4</v>
      </c>
      <c r="P9" s="323">
        <v>11</v>
      </c>
      <c r="Q9" s="213">
        <f t="shared" si="0"/>
        <v>103</v>
      </c>
    </row>
    <row r="10" spans="1:17" x14ac:dyDescent="0.25">
      <c r="A10" s="199" t="s">
        <v>58</v>
      </c>
      <c r="B10" s="215">
        <f t="shared" ref="B10:Q10" si="1">SUM(B4:B9)</f>
        <v>51</v>
      </c>
      <c r="C10" s="116">
        <f t="shared" si="1"/>
        <v>690</v>
      </c>
      <c r="D10" s="116">
        <f t="shared" si="1"/>
        <v>978</v>
      </c>
      <c r="E10" s="116">
        <f t="shared" si="1"/>
        <v>16</v>
      </c>
      <c r="F10" s="116">
        <f t="shared" si="1"/>
        <v>397</v>
      </c>
      <c r="G10" s="116">
        <f t="shared" si="1"/>
        <v>187</v>
      </c>
      <c r="H10" s="116">
        <f t="shared" si="1"/>
        <v>52</v>
      </c>
      <c r="I10" s="116">
        <f t="shared" si="1"/>
        <v>133</v>
      </c>
      <c r="J10" s="116">
        <f t="shared" si="1"/>
        <v>3</v>
      </c>
      <c r="K10" s="116">
        <f t="shared" si="1"/>
        <v>0</v>
      </c>
      <c r="L10" s="116">
        <f t="shared" si="1"/>
        <v>0</v>
      </c>
      <c r="M10" s="201">
        <f t="shared" si="1"/>
        <v>0</v>
      </c>
      <c r="N10" s="116">
        <f t="shared" si="1"/>
        <v>8</v>
      </c>
      <c r="O10" s="201">
        <f t="shared" si="1"/>
        <v>12</v>
      </c>
      <c r="P10" s="116">
        <f t="shared" si="1"/>
        <v>94</v>
      </c>
      <c r="Q10" s="201">
        <f t="shared" si="1"/>
        <v>2507</v>
      </c>
    </row>
    <row r="11" spans="1:17" ht="21" customHeight="1" x14ac:dyDescent="0.25"/>
    <row r="12" spans="1:17" ht="15.6" customHeight="1" thickBot="1" x14ac:dyDescent="0.3">
      <c r="A12" s="206" t="s">
        <v>309</v>
      </c>
      <c r="B12" s="207"/>
      <c r="C12" s="207"/>
      <c r="D12" s="207"/>
      <c r="E12" s="207"/>
    </row>
    <row r="13" spans="1:17" ht="80.45" customHeight="1" thickBot="1" x14ac:dyDescent="0.3">
      <c r="A13" s="204" t="s">
        <v>292</v>
      </c>
      <c r="B13" s="202" t="s">
        <v>310</v>
      </c>
      <c r="C13" s="196" t="s">
        <v>311</v>
      </c>
      <c r="D13" s="197" t="s">
        <v>312</v>
      </c>
      <c r="E13" s="196" t="s">
        <v>313</v>
      </c>
      <c r="F13" s="196" t="s">
        <v>314</v>
      </c>
      <c r="G13" s="196" t="s">
        <v>315</v>
      </c>
      <c r="H13" s="196" t="s">
        <v>316</v>
      </c>
      <c r="I13" s="196" t="s">
        <v>317</v>
      </c>
      <c r="J13" s="200" t="s">
        <v>243</v>
      </c>
      <c r="K13" s="205" t="s">
        <v>58</v>
      </c>
    </row>
    <row r="14" spans="1:17" ht="15.6" customHeight="1" x14ac:dyDescent="0.25">
      <c r="A14" s="127" t="s">
        <v>72</v>
      </c>
      <c r="B14" s="72">
        <v>27</v>
      </c>
      <c r="C14" s="72">
        <v>22</v>
      </c>
      <c r="D14" s="72">
        <v>16</v>
      </c>
      <c r="E14" s="72">
        <v>15</v>
      </c>
      <c r="F14" s="72">
        <v>4</v>
      </c>
      <c r="G14" s="72">
        <v>0</v>
      </c>
      <c r="H14" s="72">
        <v>46</v>
      </c>
      <c r="I14" s="72">
        <v>2</v>
      </c>
      <c r="J14" s="322">
        <v>284</v>
      </c>
      <c r="K14" s="198">
        <f>SUM(B14:J14)</f>
        <v>416</v>
      </c>
    </row>
    <row r="15" spans="1:17" ht="15.6" customHeight="1" x14ac:dyDescent="0.25">
      <c r="A15" s="127" t="s">
        <v>70</v>
      </c>
      <c r="B15" s="72">
        <v>5</v>
      </c>
      <c r="C15" s="72">
        <v>3</v>
      </c>
      <c r="D15" s="72">
        <v>6</v>
      </c>
      <c r="E15" s="72">
        <v>1</v>
      </c>
      <c r="F15" s="72">
        <v>0</v>
      </c>
      <c r="G15" s="72">
        <v>0</v>
      </c>
      <c r="H15" s="72">
        <v>7</v>
      </c>
      <c r="I15" s="72">
        <v>0</v>
      </c>
      <c r="J15" s="322">
        <v>147</v>
      </c>
      <c r="K15" s="118">
        <f t="shared" ref="K15:K19" si="2">SUM(B15:J15)</f>
        <v>169</v>
      </c>
    </row>
    <row r="16" spans="1:17" ht="15.6" customHeight="1" x14ac:dyDescent="0.25">
      <c r="A16" s="127" t="s">
        <v>63</v>
      </c>
      <c r="B16" s="72">
        <v>7</v>
      </c>
      <c r="C16" s="72">
        <v>10</v>
      </c>
      <c r="D16" s="72">
        <v>1</v>
      </c>
      <c r="E16" s="72">
        <v>147</v>
      </c>
      <c r="F16" s="72">
        <v>3</v>
      </c>
      <c r="G16" s="72">
        <v>0</v>
      </c>
      <c r="H16" s="72">
        <v>81</v>
      </c>
      <c r="I16" s="72">
        <v>2</v>
      </c>
      <c r="J16" s="322">
        <v>636</v>
      </c>
      <c r="K16" s="118">
        <f t="shared" si="2"/>
        <v>887</v>
      </c>
    </row>
    <row r="17" spans="1:17" ht="15.6" customHeight="1" x14ac:dyDescent="0.25">
      <c r="A17" s="127" t="s">
        <v>66</v>
      </c>
      <c r="B17" s="72">
        <v>2</v>
      </c>
      <c r="C17" s="72">
        <v>19</v>
      </c>
      <c r="D17" s="72">
        <v>7</v>
      </c>
      <c r="E17" s="72">
        <v>257</v>
      </c>
      <c r="F17" s="72">
        <v>5</v>
      </c>
      <c r="G17" s="72">
        <v>0</v>
      </c>
      <c r="H17" s="72">
        <v>45</v>
      </c>
      <c r="I17" s="72">
        <v>0</v>
      </c>
      <c r="J17" s="322">
        <v>277</v>
      </c>
      <c r="K17" s="118">
        <f t="shared" si="2"/>
        <v>612</v>
      </c>
    </row>
    <row r="18" spans="1:17" ht="15.6" customHeight="1" x14ac:dyDescent="0.25">
      <c r="A18" s="127" t="s">
        <v>68</v>
      </c>
      <c r="B18" s="72">
        <v>22</v>
      </c>
      <c r="C18" s="72">
        <v>4</v>
      </c>
      <c r="D18" s="72">
        <v>15</v>
      </c>
      <c r="E18" s="72">
        <v>0</v>
      </c>
      <c r="F18" s="72">
        <v>0</v>
      </c>
      <c r="G18" s="72">
        <v>0</v>
      </c>
      <c r="H18" s="72">
        <v>3</v>
      </c>
      <c r="I18" s="72">
        <v>0</v>
      </c>
      <c r="J18" s="322">
        <v>397</v>
      </c>
      <c r="K18" s="118">
        <f t="shared" si="2"/>
        <v>441</v>
      </c>
    </row>
    <row r="19" spans="1:17" ht="15.6" customHeight="1" x14ac:dyDescent="0.25">
      <c r="A19" s="127" t="s">
        <v>308</v>
      </c>
      <c r="B19" s="72">
        <v>4</v>
      </c>
      <c r="C19" s="72">
        <v>5</v>
      </c>
      <c r="D19" s="72">
        <v>1</v>
      </c>
      <c r="E19" s="72">
        <v>49</v>
      </c>
      <c r="F19" s="72">
        <v>1</v>
      </c>
      <c r="G19" s="72">
        <v>0</v>
      </c>
      <c r="H19" s="72">
        <v>17</v>
      </c>
      <c r="I19" s="72">
        <v>0</v>
      </c>
      <c r="J19" s="322">
        <v>64</v>
      </c>
      <c r="K19" s="118">
        <f t="shared" si="2"/>
        <v>141</v>
      </c>
    </row>
    <row r="20" spans="1:17" ht="15.6" customHeight="1" thickBot="1" x14ac:dyDescent="0.3">
      <c r="A20" s="199" t="s">
        <v>58</v>
      </c>
      <c r="B20" s="203">
        <f>SUM(B14:B19)</f>
        <v>67</v>
      </c>
      <c r="C20" s="116">
        <f t="shared" ref="C20:K20" si="3">SUM(C14:C19)</f>
        <v>63</v>
      </c>
      <c r="D20" s="116">
        <f t="shared" si="3"/>
        <v>46</v>
      </c>
      <c r="E20" s="203">
        <f t="shared" si="3"/>
        <v>469</v>
      </c>
      <c r="F20" s="116">
        <f t="shared" si="3"/>
        <v>13</v>
      </c>
      <c r="G20" s="116">
        <f t="shared" si="3"/>
        <v>0</v>
      </c>
      <c r="H20" s="203">
        <f t="shared" si="3"/>
        <v>199</v>
      </c>
      <c r="I20" s="116">
        <f t="shared" si="3"/>
        <v>4</v>
      </c>
      <c r="J20" s="201">
        <f t="shared" si="3"/>
        <v>1805</v>
      </c>
      <c r="K20" s="199">
        <f t="shared" si="3"/>
        <v>2666</v>
      </c>
    </row>
    <row r="21" spans="1:17" x14ac:dyDescent="0.25">
      <c r="J21" s="12"/>
      <c r="K21" s="12"/>
      <c r="L21" s="12"/>
      <c r="M21" s="12"/>
      <c r="N21" s="12"/>
      <c r="O21" s="12"/>
      <c r="P21" s="12"/>
      <c r="Q21" s="12"/>
    </row>
  </sheetData>
  <mergeCells count="1">
    <mergeCell ref="A1:Q1"/>
  </mergeCells>
  <pageMargins left="0.75" right="0.75" top="1" bottom="1" header="0.4921259845" footer="0.4921259845"/>
  <pageSetup paperSize="9" scale="68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6"/>
  <sheetViews>
    <sheetView zoomScaleNormal="100" zoomScaleSheetLayoutView="100" workbookViewId="0">
      <pane xSplit="18840" topLeftCell="O1" activePane="topRight"/>
      <selection activeCell="H15" sqref="H15"/>
      <selection pane="topRight" activeCell="J11" sqref="J11"/>
    </sheetView>
  </sheetViews>
  <sheetFormatPr defaultRowHeight="15.75" x14ac:dyDescent="0.25"/>
  <cols>
    <col min="1" max="1" width="22.5" customWidth="1"/>
    <col min="2" max="5" width="13.375" customWidth="1"/>
  </cols>
  <sheetData>
    <row r="1" spans="1:10" ht="38.25" customHeight="1" x14ac:dyDescent="0.3">
      <c r="A1" s="721" t="s">
        <v>318</v>
      </c>
      <c r="B1" s="721"/>
      <c r="C1" s="721"/>
      <c r="D1" s="721"/>
      <c r="E1" s="15"/>
      <c r="F1" s="15"/>
      <c r="G1" s="15"/>
      <c r="H1" s="15"/>
    </row>
    <row r="2" spans="1:10" s="207" customFormat="1" ht="18.75" x14ac:dyDescent="0.3">
      <c r="A2" s="206" t="s">
        <v>291</v>
      </c>
      <c r="B2" s="209"/>
      <c r="C2" s="209"/>
      <c r="D2" s="209"/>
      <c r="E2" s="209"/>
      <c r="F2" s="209"/>
      <c r="G2" s="209"/>
      <c r="H2" s="209"/>
    </row>
    <row r="3" spans="1:10" x14ac:dyDescent="0.25">
      <c r="A3" s="78" t="s">
        <v>319</v>
      </c>
      <c r="B3" s="57" t="s">
        <v>320</v>
      </c>
      <c r="C3" s="57" t="s">
        <v>321</v>
      </c>
      <c r="D3" s="534" t="s">
        <v>322</v>
      </c>
      <c r="E3" s="534" t="s">
        <v>323</v>
      </c>
      <c r="F3" s="535" t="s">
        <v>324</v>
      </c>
      <c r="G3" s="1"/>
      <c r="H3" s="1"/>
    </row>
    <row r="4" spans="1:10" x14ac:dyDescent="0.25">
      <c r="A4" s="17" t="s">
        <v>72</v>
      </c>
      <c r="B4" s="72" t="s">
        <v>325</v>
      </c>
      <c r="C4" s="72" t="s">
        <v>325</v>
      </c>
      <c r="D4" s="44" t="s">
        <v>325</v>
      </c>
      <c r="E4" s="72">
        <v>1</v>
      </c>
      <c r="F4" s="536" t="s">
        <v>325</v>
      </c>
    </row>
    <row r="5" spans="1:10" x14ac:dyDescent="0.25">
      <c r="A5" s="44" t="s">
        <v>326</v>
      </c>
      <c r="B5" s="72" t="s">
        <v>325</v>
      </c>
      <c r="C5" s="72" t="s">
        <v>325</v>
      </c>
      <c r="D5" s="44">
        <v>12</v>
      </c>
      <c r="E5" s="72" t="s">
        <v>325</v>
      </c>
      <c r="F5" s="536" t="s">
        <v>325</v>
      </c>
      <c r="J5" s="7"/>
    </row>
    <row r="6" spans="1:10" x14ac:dyDescent="0.25">
      <c r="A6" s="2"/>
      <c r="B6" s="2"/>
      <c r="C6" s="2"/>
      <c r="D6" s="44" t="s">
        <v>325</v>
      </c>
      <c r="E6" s="72" t="s">
        <v>325</v>
      </c>
      <c r="F6" s="536" t="s">
        <v>325</v>
      </c>
      <c r="J6" s="7"/>
    </row>
    <row r="7" spans="1:10" x14ac:dyDescent="0.25">
      <c r="A7" s="2"/>
      <c r="B7" s="2"/>
      <c r="C7" s="2"/>
      <c r="D7" s="44" t="s">
        <v>325</v>
      </c>
      <c r="E7" s="72" t="s">
        <v>325</v>
      </c>
      <c r="F7" s="536" t="s">
        <v>325</v>
      </c>
      <c r="J7" s="7"/>
    </row>
    <row r="8" spans="1:10" x14ac:dyDescent="0.25">
      <c r="A8" s="2"/>
      <c r="B8" s="2"/>
      <c r="C8" s="2"/>
      <c r="D8" s="44" t="s">
        <v>325</v>
      </c>
      <c r="E8" s="72" t="s">
        <v>325</v>
      </c>
      <c r="F8" s="536" t="s">
        <v>325</v>
      </c>
      <c r="J8" s="7"/>
    </row>
    <row r="9" spans="1:10" x14ac:dyDescent="0.25">
      <c r="A9" s="2"/>
      <c r="B9" s="2"/>
      <c r="C9" s="2"/>
      <c r="D9" s="44" t="s">
        <v>325</v>
      </c>
      <c r="E9" s="72" t="s">
        <v>325</v>
      </c>
      <c r="F9" s="536" t="s">
        <v>325</v>
      </c>
      <c r="J9" s="7"/>
    </row>
    <row r="10" spans="1:10" x14ac:dyDescent="0.25">
      <c r="A10" s="36" t="s">
        <v>58</v>
      </c>
      <c r="B10" s="36">
        <f>SUM(B4:B9)</f>
        <v>0</v>
      </c>
      <c r="C10" s="36">
        <f>SUM(C4:C9)</f>
        <v>0</v>
      </c>
      <c r="D10" s="537">
        <v>12</v>
      </c>
      <c r="E10" s="538">
        <v>1</v>
      </c>
      <c r="F10" s="539">
        <v>0</v>
      </c>
      <c r="J10" s="7"/>
    </row>
    <row r="11" spans="1:10" x14ac:dyDescent="0.25">
      <c r="J11" s="7"/>
    </row>
    <row r="12" spans="1:10" s="207" customFormat="1" x14ac:dyDescent="0.25">
      <c r="A12" s="206" t="s">
        <v>309</v>
      </c>
      <c r="J12" s="210"/>
    </row>
    <row r="13" spans="1:10" ht="16.5" thickBot="1" x14ac:dyDescent="0.3">
      <c r="A13" s="78" t="s">
        <v>319</v>
      </c>
      <c r="B13" s="57" t="s">
        <v>321</v>
      </c>
      <c r="C13" s="57" t="s">
        <v>327</v>
      </c>
      <c r="D13" s="75" t="s">
        <v>328</v>
      </c>
      <c r="J13" s="7"/>
    </row>
    <row r="14" spans="1:10" x14ac:dyDescent="0.25">
      <c r="A14" s="44"/>
      <c r="B14" s="44"/>
      <c r="C14" s="44"/>
      <c r="D14" s="44"/>
      <c r="J14" s="7"/>
    </row>
    <row r="15" spans="1:10" x14ac:dyDescent="0.25">
      <c r="A15" s="2"/>
      <c r="B15" s="2"/>
      <c r="C15" s="2"/>
      <c r="D15" s="2"/>
      <c r="J15" s="7"/>
    </row>
    <row r="16" spans="1:10" x14ac:dyDescent="0.25">
      <c r="A16" s="2"/>
      <c r="B16" s="2"/>
      <c r="C16" s="2"/>
      <c r="D16" s="2"/>
      <c r="J16" s="7"/>
    </row>
    <row r="17" spans="1:10" x14ac:dyDescent="0.25">
      <c r="A17" s="2"/>
      <c r="B17" s="2"/>
      <c r="C17" s="2"/>
      <c r="D17" s="2"/>
      <c r="J17" s="7"/>
    </row>
    <row r="18" spans="1:10" x14ac:dyDescent="0.25">
      <c r="A18" s="2"/>
      <c r="B18" s="2"/>
      <c r="C18" s="2"/>
      <c r="D18" s="2"/>
      <c r="J18" s="7"/>
    </row>
    <row r="19" spans="1:10" x14ac:dyDescent="0.25">
      <c r="A19" s="2"/>
      <c r="B19" s="2"/>
      <c r="C19" s="2"/>
      <c r="D19" s="2"/>
      <c r="J19" s="7"/>
    </row>
    <row r="20" spans="1:10" x14ac:dyDescent="0.25">
      <c r="A20" s="36" t="s">
        <v>58</v>
      </c>
      <c r="B20" s="36">
        <f>SUM(B14:B19)</f>
        <v>0</v>
      </c>
      <c r="C20" s="36">
        <f>SUM(C14:C19)</f>
        <v>0</v>
      </c>
      <c r="D20" s="36">
        <f>SUM(D14:D19)</f>
        <v>0</v>
      </c>
      <c r="J20" s="7"/>
    </row>
    <row r="21" spans="1:10" x14ac:dyDescent="0.25">
      <c r="J21" s="7"/>
    </row>
    <row r="22" spans="1:10" x14ac:dyDescent="0.25">
      <c r="J22" s="7"/>
    </row>
    <row r="23" spans="1:10" x14ac:dyDescent="0.25">
      <c r="J23" s="7"/>
    </row>
    <row r="24" spans="1:10" x14ac:dyDescent="0.25">
      <c r="J24" s="7"/>
    </row>
    <row r="25" spans="1:10" x14ac:dyDescent="0.25">
      <c r="J25" s="7"/>
    </row>
    <row r="26" spans="1:10" x14ac:dyDescent="0.25">
      <c r="J26" s="7"/>
    </row>
    <row r="27" spans="1:10" x14ac:dyDescent="0.25">
      <c r="J27" s="7"/>
    </row>
    <row r="28" spans="1:10" x14ac:dyDescent="0.25">
      <c r="J28" s="7"/>
    </row>
    <row r="29" spans="1:10" x14ac:dyDescent="0.25">
      <c r="J29" s="7"/>
    </row>
    <row r="30" spans="1:10" x14ac:dyDescent="0.25">
      <c r="J30" s="7"/>
    </row>
    <row r="31" spans="1:10" x14ac:dyDescent="0.25">
      <c r="J31" s="7"/>
    </row>
    <row r="32" spans="1:10" x14ac:dyDescent="0.25">
      <c r="J32" s="7"/>
    </row>
    <row r="33" spans="10:10" x14ac:dyDescent="0.25">
      <c r="J33" s="7"/>
    </row>
    <row r="34" spans="10:10" x14ac:dyDescent="0.25">
      <c r="J34" s="7"/>
    </row>
    <row r="35" spans="10:10" x14ac:dyDescent="0.25">
      <c r="J35" s="7"/>
    </row>
    <row r="36" spans="10:10" x14ac:dyDescent="0.25">
      <c r="J36" s="8"/>
    </row>
  </sheetData>
  <mergeCells count="1">
    <mergeCell ref="A1:D1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7"/>
  <sheetViews>
    <sheetView topLeftCell="A20" workbookViewId="0">
      <selection activeCell="H5" sqref="H5"/>
    </sheetView>
  </sheetViews>
  <sheetFormatPr defaultRowHeight="15.75" x14ac:dyDescent="0.25"/>
  <cols>
    <col min="1" max="1" width="12.125" style="97" customWidth="1"/>
    <col min="2" max="2" width="26.625" style="97" customWidth="1"/>
    <col min="3" max="5" width="8" style="97" customWidth="1"/>
    <col min="6" max="6" width="11.5" style="97" customWidth="1"/>
    <col min="7" max="7" width="45.25" style="97" customWidth="1"/>
    <col min="8" max="8" width="8" style="97" customWidth="1"/>
    <col min="9" max="9" width="7.75" style="97" customWidth="1"/>
    <col min="11" max="11" width="9.75" customWidth="1"/>
    <col min="257" max="257" width="12.125" customWidth="1"/>
    <col min="258" max="264" width="8" customWidth="1"/>
    <col min="265" max="265" width="7.75" customWidth="1"/>
    <col min="267" max="267" width="9.75" customWidth="1"/>
    <col min="513" max="513" width="12.125" customWidth="1"/>
    <col min="514" max="520" width="8" customWidth="1"/>
    <col min="521" max="521" width="7.75" customWidth="1"/>
    <col min="523" max="523" width="9.75" customWidth="1"/>
    <col min="769" max="769" width="12.125" customWidth="1"/>
    <col min="770" max="776" width="8" customWidth="1"/>
    <col min="777" max="777" width="7.75" customWidth="1"/>
    <col min="779" max="779" width="9.75" customWidth="1"/>
    <col min="1025" max="1025" width="12.125" customWidth="1"/>
    <col min="1026" max="1032" width="8" customWidth="1"/>
    <col min="1033" max="1033" width="7.75" customWidth="1"/>
    <col min="1035" max="1035" width="9.75" customWidth="1"/>
    <col min="1281" max="1281" width="12.125" customWidth="1"/>
    <col min="1282" max="1288" width="8" customWidth="1"/>
    <col min="1289" max="1289" width="7.75" customWidth="1"/>
    <col min="1291" max="1291" width="9.75" customWidth="1"/>
    <col min="1537" max="1537" width="12.125" customWidth="1"/>
    <col min="1538" max="1544" width="8" customWidth="1"/>
    <col min="1545" max="1545" width="7.75" customWidth="1"/>
    <col min="1547" max="1547" width="9.75" customWidth="1"/>
    <col min="1793" max="1793" width="12.125" customWidth="1"/>
    <col min="1794" max="1800" width="8" customWidth="1"/>
    <col min="1801" max="1801" width="7.75" customWidth="1"/>
    <col min="1803" max="1803" width="9.75" customWidth="1"/>
    <col min="2049" max="2049" width="12.125" customWidth="1"/>
    <col min="2050" max="2056" width="8" customWidth="1"/>
    <col min="2057" max="2057" width="7.75" customWidth="1"/>
    <col min="2059" max="2059" width="9.75" customWidth="1"/>
    <col min="2305" max="2305" width="12.125" customWidth="1"/>
    <col min="2306" max="2312" width="8" customWidth="1"/>
    <col min="2313" max="2313" width="7.75" customWidth="1"/>
    <col min="2315" max="2315" width="9.75" customWidth="1"/>
    <col min="2561" max="2561" width="12.125" customWidth="1"/>
    <col min="2562" max="2568" width="8" customWidth="1"/>
    <col min="2569" max="2569" width="7.75" customWidth="1"/>
    <col min="2571" max="2571" width="9.75" customWidth="1"/>
    <col min="2817" max="2817" width="12.125" customWidth="1"/>
    <col min="2818" max="2824" width="8" customWidth="1"/>
    <col min="2825" max="2825" width="7.75" customWidth="1"/>
    <col min="2827" max="2827" width="9.75" customWidth="1"/>
    <col min="3073" max="3073" width="12.125" customWidth="1"/>
    <col min="3074" max="3080" width="8" customWidth="1"/>
    <col min="3081" max="3081" width="7.75" customWidth="1"/>
    <col min="3083" max="3083" width="9.75" customWidth="1"/>
    <col min="3329" max="3329" width="12.125" customWidth="1"/>
    <col min="3330" max="3336" width="8" customWidth="1"/>
    <col min="3337" max="3337" width="7.75" customWidth="1"/>
    <col min="3339" max="3339" width="9.75" customWidth="1"/>
    <col min="3585" max="3585" width="12.125" customWidth="1"/>
    <col min="3586" max="3592" width="8" customWidth="1"/>
    <col min="3593" max="3593" width="7.75" customWidth="1"/>
    <col min="3595" max="3595" width="9.75" customWidth="1"/>
    <col min="3841" max="3841" width="12.125" customWidth="1"/>
    <col min="3842" max="3848" width="8" customWidth="1"/>
    <col min="3849" max="3849" width="7.75" customWidth="1"/>
    <col min="3851" max="3851" width="9.75" customWidth="1"/>
    <col min="4097" max="4097" width="12.125" customWidth="1"/>
    <col min="4098" max="4104" width="8" customWidth="1"/>
    <col min="4105" max="4105" width="7.75" customWidth="1"/>
    <col min="4107" max="4107" width="9.75" customWidth="1"/>
    <col min="4353" max="4353" width="12.125" customWidth="1"/>
    <col min="4354" max="4360" width="8" customWidth="1"/>
    <col min="4361" max="4361" width="7.75" customWidth="1"/>
    <col min="4363" max="4363" width="9.75" customWidth="1"/>
    <col min="4609" max="4609" width="12.125" customWidth="1"/>
    <col min="4610" max="4616" width="8" customWidth="1"/>
    <col min="4617" max="4617" width="7.75" customWidth="1"/>
    <col min="4619" max="4619" width="9.75" customWidth="1"/>
    <col min="4865" max="4865" width="12.125" customWidth="1"/>
    <col min="4866" max="4872" width="8" customWidth="1"/>
    <col min="4873" max="4873" width="7.75" customWidth="1"/>
    <col min="4875" max="4875" width="9.75" customWidth="1"/>
    <col min="5121" max="5121" width="12.125" customWidth="1"/>
    <col min="5122" max="5128" width="8" customWidth="1"/>
    <col min="5129" max="5129" width="7.75" customWidth="1"/>
    <col min="5131" max="5131" width="9.75" customWidth="1"/>
    <col min="5377" max="5377" width="12.125" customWidth="1"/>
    <col min="5378" max="5384" width="8" customWidth="1"/>
    <col min="5385" max="5385" width="7.75" customWidth="1"/>
    <col min="5387" max="5387" width="9.75" customWidth="1"/>
    <col min="5633" max="5633" width="12.125" customWidth="1"/>
    <col min="5634" max="5640" width="8" customWidth="1"/>
    <col min="5641" max="5641" width="7.75" customWidth="1"/>
    <col min="5643" max="5643" width="9.75" customWidth="1"/>
    <col min="5889" max="5889" width="12.125" customWidth="1"/>
    <col min="5890" max="5896" width="8" customWidth="1"/>
    <col min="5897" max="5897" width="7.75" customWidth="1"/>
    <col min="5899" max="5899" width="9.75" customWidth="1"/>
    <col min="6145" max="6145" width="12.125" customWidth="1"/>
    <col min="6146" max="6152" width="8" customWidth="1"/>
    <col min="6153" max="6153" width="7.75" customWidth="1"/>
    <col min="6155" max="6155" width="9.75" customWidth="1"/>
    <col min="6401" max="6401" width="12.125" customWidth="1"/>
    <col min="6402" max="6408" width="8" customWidth="1"/>
    <col min="6409" max="6409" width="7.75" customWidth="1"/>
    <col min="6411" max="6411" width="9.75" customWidth="1"/>
    <col min="6657" max="6657" width="12.125" customWidth="1"/>
    <col min="6658" max="6664" width="8" customWidth="1"/>
    <col min="6665" max="6665" width="7.75" customWidth="1"/>
    <col min="6667" max="6667" width="9.75" customWidth="1"/>
    <col min="6913" max="6913" width="12.125" customWidth="1"/>
    <col min="6914" max="6920" width="8" customWidth="1"/>
    <col min="6921" max="6921" width="7.75" customWidth="1"/>
    <col min="6923" max="6923" width="9.75" customWidth="1"/>
    <col min="7169" max="7169" width="12.125" customWidth="1"/>
    <col min="7170" max="7176" width="8" customWidth="1"/>
    <col min="7177" max="7177" width="7.75" customWidth="1"/>
    <col min="7179" max="7179" width="9.75" customWidth="1"/>
    <col min="7425" max="7425" width="12.125" customWidth="1"/>
    <col min="7426" max="7432" width="8" customWidth="1"/>
    <col min="7433" max="7433" width="7.75" customWidth="1"/>
    <col min="7435" max="7435" width="9.75" customWidth="1"/>
    <col min="7681" max="7681" width="12.125" customWidth="1"/>
    <col min="7682" max="7688" width="8" customWidth="1"/>
    <col min="7689" max="7689" width="7.75" customWidth="1"/>
    <col min="7691" max="7691" width="9.75" customWidth="1"/>
    <col min="7937" max="7937" width="12.125" customWidth="1"/>
    <col min="7938" max="7944" width="8" customWidth="1"/>
    <col min="7945" max="7945" width="7.75" customWidth="1"/>
    <col min="7947" max="7947" width="9.75" customWidth="1"/>
    <col min="8193" max="8193" width="12.125" customWidth="1"/>
    <col min="8194" max="8200" width="8" customWidth="1"/>
    <col min="8201" max="8201" width="7.75" customWidth="1"/>
    <col min="8203" max="8203" width="9.75" customWidth="1"/>
    <col min="8449" max="8449" width="12.125" customWidth="1"/>
    <col min="8450" max="8456" width="8" customWidth="1"/>
    <col min="8457" max="8457" width="7.75" customWidth="1"/>
    <col min="8459" max="8459" width="9.75" customWidth="1"/>
    <col min="8705" max="8705" width="12.125" customWidth="1"/>
    <col min="8706" max="8712" width="8" customWidth="1"/>
    <col min="8713" max="8713" width="7.75" customWidth="1"/>
    <col min="8715" max="8715" width="9.75" customWidth="1"/>
    <col min="8961" max="8961" width="12.125" customWidth="1"/>
    <col min="8962" max="8968" width="8" customWidth="1"/>
    <col min="8969" max="8969" width="7.75" customWidth="1"/>
    <col min="8971" max="8971" width="9.75" customWidth="1"/>
    <col min="9217" max="9217" width="12.125" customWidth="1"/>
    <col min="9218" max="9224" width="8" customWidth="1"/>
    <col min="9225" max="9225" width="7.75" customWidth="1"/>
    <col min="9227" max="9227" width="9.75" customWidth="1"/>
    <col min="9473" max="9473" width="12.125" customWidth="1"/>
    <col min="9474" max="9480" width="8" customWidth="1"/>
    <col min="9481" max="9481" width="7.75" customWidth="1"/>
    <col min="9483" max="9483" width="9.75" customWidth="1"/>
    <col min="9729" max="9729" width="12.125" customWidth="1"/>
    <col min="9730" max="9736" width="8" customWidth="1"/>
    <col min="9737" max="9737" width="7.75" customWidth="1"/>
    <col min="9739" max="9739" width="9.75" customWidth="1"/>
    <col min="9985" max="9985" width="12.125" customWidth="1"/>
    <col min="9986" max="9992" width="8" customWidth="1"/>
    <col min="9993" max="9993" width="7.75" customWidth="1"/>
    <col min="9995" max="9995" width="9.75" customWidth="1"/>
    <col min="10241" max="10241" width="12.125" customWidth="1"/>
    <col min="10242" max="10248" width="8" customWidth="1"/>
    <col min="10249" max="10249" width="7.75" customWidth="1"/>
    <col min="10251" max="10251" width="9.75" customWidth="1"/>
    <col min="10497" max="10497" width="12.125" customWidth="1"/>
    <col min="10498" max="10504" width="8" customWidth="1"/>
    <col min="10505" max="10505" width="7.75" customWidth="1"/>
    <col min="10507" max="10507" width="9.75" customWidth="1"/>
    <col min="10753" max="10753" width="12.125" customWidth="1"/>
    <col min="10754" max="10760" width="8" customWidth="1"/>
    <col min="10761" max="10761" width="7.75" customWidth="1"/>
    <col min="10763" max="10763" width="9.75" customWidth="1"/>
    <col min="11009" max="11009" width="12.125" customWidth="1"/>
    <col min="11010" max="11016" width="8" customWidth="1"/>
    <col min="11017" max="11017" width="7.75" customWidth="1"/>
    <col min="11019" max="11019" width="9.75" customWidth="1"/>
    <col min="11265" max="11265" width="12.125" customWidth="1"/>
    <col min="11266" max="11272" width="8" customWidth="1"/>
    <col min="11273" max="11273" width="7.75" customWidth="1"/>
    <col min="11275" max="11275" width="9.75" customWidth="1"/>
    <col min="11521" max="11521" width="12.125" customWidth="1"/>
    <col min="11522" max="11528" width="8" customWidth="1"/>
    <col min="11529" max="11529" width="7.75" customWidth="1"/>
    <col min="11531" max="11531" width="9.75" customWidth="1"/>
    <col min="11777" max="11777" width="12.125" customWidth="1"/>
    <col min="11778" max="11784" width="8" customWidth="1"/>
    <col min="11785" max="11785" width="7.75" customWidth="1"/>
    <col min="11787" max="11787" width="9.75" customWidth="1"/>
    <col min="12033" max="12033" width="12.125" customWidth="1"/>
    <col min="12034" max="12040" width="8" customWidth="1"/>
    <col min="12041" max="12041" width="7.75" customWidth="1"/>
    <col min="12043" max="12043" width="9.75" customWidth="1"/>
    <col min="12289" max="12289" width="12.125" customWidth="1"/>
    <col min="12290" max="12296" width="8" customWidth="1"/>
    <col min="12297" max="12297" width="7.75" customWidth="1"/>
    <col min="12299" max="12299" width="9.75" customWidth="1"/>
    <col min="12545" max="12545" width="12.125" customWidth="1"/>
    <col min="12546" max="12552" width="8" customWidth="1"/>
    <col min="12553" max="12553" width="7.75" customWidth="1"/>
    <col min="12555" max="12555" width="9.75" customWidth="1"/>
    <col min="12801" max="12801" width="12.125" customWidth="1"/>
    <col min="12802" max="12808" width="8" customWidth="1"/>
    <col min="12809" max="12809" width="7.75" customWidth="1"/>
    <col min="12811" max="12811" width="9.75" customWidth="1"/>
    <col min="13057" max="13057" width="12.125" customWidth="1"/>
    <col min="13058" max="13064" width="8" customWidth="1"/>
    <col min="13065" max="13065" width="7.75" customWidth="1"/>
    <col min="13067" max="13067" width="9.75" customWidth="1"/>
    <col min="13313" max="13313" width="12.125" customWidth="1"/>
    <col min="13314" max="13320" width="8" customWidth="1"/>
    <col min="13321" max="13321" width="7.75" customWidth="1"/>
    <col min="13323" max="13323" width="9.75" customWidth="1"/>
    <col min="13569" max="13569" width="12.125" customWidth="1"/>
    <col min="13570" max="13576" width="8" customWidth="1"/>
    <col min="13577" max="13577" width="7.75" customWidth="1"/>
    <col min="13579" max="13579" width="9.75" customWidth="1"/>
    <col min="13825" max="13825" width="12.125" customWidth="1"/>
    <col min="13826" max="13832" width="8" customWidth="1"/>
    <col min="13833" max="13833" width="7.75" customWidth="1"/>
    <col min="13835" max="13835" width="9.75" customWidth="1"/>
    <col min="14081" max="14081" width="12.125" customWidth="1"/>
    <col min="14082" max="14088" width="8" customWidth="1"/>
    <col min="14089" max="14089" width="7.75" customWidth="1"/>
    <col min="14091" max="14091" width="9.75" customWidth="1"/>
    <col min="14337" max="14337" width="12.125" customWidth="1"/>
    <col min="14338" max="14344" width="8" customWidth="1"/>
    <col min="14345" max="14345" width="7.75" customWidth="1"/>
    <col min="14347" max="14347" width="9.75" customWidth="1"/>
    <col min="14593" max="14593" width="12.125" customWidth="1"/>
    <col min="14594" max="14600" width="8" customWidth="1"/>
    <col min="14601" max="14601" width="7.75" customWidth="1"/>
    <col min="14603" max="14603" width="9.75" customWidth="1"/>
    <col min="14849" max="14849" width="12.125" customWidth="1"/>
    <col min="14850" max="14856" width="8" customWidth="1"/>
    <col min="14857" max="14857" width="7.75" customWidth="1"/>
    <col min="14859" max="14859" width="9.75" customWidth="1"/>
    <col min="15105" max="15105" width="12.125" customWidth="1"/>
    <col min="15106" max="15112" width="8" customWidth="1"/>
    <col min="15113" max="15113" width="7.75" customWidth="1"/>
    <col min="15115" max="15115" width="9.75" customWidth="1"/>
    <col min="15361" max="15361" width="12.125" customWidth="1"/>
    <col min="15362" max="15368" width="8" customWidth="1"/>
    <col min="15369" max="15369" width="7.75" customWidth="1"/>
    <col min="15371" max="15371" width="9.75" customWidth="1"/>
    <col min="15617" max="15617" width="12.125" customWidth="1"/>
    <col min="15618" max="15624" width="8" customWidth="1"/>
    <col min="15625" max="15625" width="7.75" customWidth="1"/>
    <col min="15627" max="15627" width="9.75" customWidth="1"/>
    <col min="15873" max="15873" width="12.125" customWidth="1"/>
    <col min="15874" max="15880" width="8" customWidth="1"/>
    <col min="15881" max="15881" width="7.75" customWidth="1"/>
    <col min="15883" max="15883" width="9.75" customWidth="1"/>
    <col min="16129" max="16129" width="12.125" customWidth="1"/>
    <col min="16130" max="16136" width="8" customWidth="1"/>
    <col min="16137" max="16137" width="7.75" customWidth="1"/>
    <col min="16139" max="16139" width="9.75" customWidth="1"/>
  </cols>
  <sheetData>
    <row r="1" spans="1:20" x14ac:dyDescent="0.25">
      <c r="A1" s="225" t="s">
        <v>2</v>
      </c>
      <c r="B1" s="114"/>
      <c r="C1" s="114"/>
      <c r="D1" s="114"/>
      <c r="E1" s="114"/>
      <c r="F1" s="114"/>
    </row>
    <row r="2" spans="1:20" ht="20.100000000000001" customHeight="1" x14ac:dyDescent="0.25">
      <c r="A2" s="113" t="s">
        <v>3</v>
      </c>
      <c r="B2" s="622" t="s">
        <v>4</v>
      </c>
      <c r="C2" s="622"/>
      <c r="D2" s="622"/>
      <c r="E2" s="622"/>
      <c r="F2" s="622"/>
      <c r="G2" s="217"/>
      <c r="H2" s="99"/>
      <c r="I2" s="98"/>
      <c r="J2" s="100"/>
      <c r="K2" s="100"/>
    </row>
    <row r="3" spans="1:20" ht="20.100000000000001" customHeight="1" x14ac:dyDescent="0.25">
      <c r="A3" s="113" t="s">
        <v>5</v>
      </c>
      <c r="B3" s="623" t="s">
        <v>6</v>
      </c>
      <c r="C3" s="623"/>
      <c r="D3" s="623"/>
      <c r="E3" s="623"/>
      <c r="F3" s="623"/>
      <c r="G3" s="218"/>
      <c r="H3" s="98"/>
      <c r="I3" s="98"/>
      <c r="J3" s="100"/>
      <c r="K3" s="100"/>
    </row>
    <row r="4" spans="1:20" ht="21" customHeight="1" x14ac:dyDescent="0.25">
      <c r="A4" s="113" t="s">
        <v>7</v>
      </c>
      <c r="B4" s="624" t="s">
        <v>8</v>
      </c>
      <c r="C4" s="624"/>
      <c r="D4" s="624"/>
      <c r="E4" s="624"/>
      <c r="F4" s="624"/>
      <c r="G4" s="218"/>
    </row>
    <row r="5" spans="1:20" ht="34.5" customHeight="1" x14ac:dyDescent="0.25">
      <c r="A5" s="113" t="s">
        <v>9</v>
      </c>
      <c r="B5" s="625" t="s">
        <v>10</v>
      </c>
      <c r="C5" s="625"/>
      <c r="D5" s="625"/>
      <c r="E5" s="625"/>
      <c r="F5" s="625"/>
      <c r="G5" s="218"/>
      <c r="H5" s="98"/>
      <c r="I5" s="98"/>
      <c r="J5" s="100"/>
      <c r="K5" s="100"/>
    </row>
    <row r="6" spans="1:20" ht="24.75" customHeight="1" x14ac:dyDescent="0.25">
      <c r="A6" s="113" t="s">
        <v>11</v>
      </c>
      <c r="B6" s="623" t="s">
        <v>12</v>
      </c>
      <c r="C6" s="623"/>
      <c r="D6" s="623"/>
      <c r="E6" s="623"/>
      <c r="F6" s="623"/>
      <c r="G6" s="218"/>
      <c r="H6" s="98"/>
      <c r="I6" s="98"/>
      <c r="J6" s="100"/>
      <c r="K6" s="100"/>
    </row>
    <row r="7" spans="1:20" ht="20.100000000000001" customHeight="1" x14ac:dyDescent="0.25">
      <c r="A7" s="113" t="s">
        <v>13</v>
      </c>
      <c r="B7" s="623" t="s">
        <v>14</v>
      </c>
      <c r="C7" s="623"/>
      <c r="D7" s="623"/>
      <c r="E7" s="623"/>
      <c r="F7" s="623"/>
      <c r="G7" s="218"/>
      <c r="H7" s="98"/>
      <c r="I7" s="98"/>
      <c r="J7" s="100"/>
      <c r="K7" s="100"/>
    </row>
    <row r="8" spans="1:20" ht="20.100000000000001" customHeight="1" x14ac:dyDescent="0.25">
      <c r="A8" s="113" t="s">
        <v>15</v>
      </c>
      <c r="B8" s="623" t="s">
        <v>16</v>
      </c>
      <c r="C8" s="623"/>
      <c r="D8" s="623"/>
      <c r="E8" s="623"/>
      <c r="F8" s="623"/>
      <c r="G8" s="218"/>
      <c r="H8" s="98"/>
      <c r="I8" s="98"/>
      <c r="J8" s="100"/>
      <c r="K8" s="100"/>
    </row>
    <row r="9" spans="1:20" ht="37.5" customHeight="1" x14ac:dyDescent="0.25">
      <c r="A9" s="113" t="s">
        <v>17</v>
      </c>
      <c r="B9" s="625" t="s">
        <v>18</v>
      </c>
      <c r="C9" s="625"/>
      <c r="D9" s="625"/>
      <c r="E9" s="625"/>
      <c r="F9" s="625"/>
      <c r="G9" s="218"/>
      <c r="H9" s="98"/>
      <c r="I9" s="98"/>
      <c r="J9" s="100"/>
      <c r="K9" s="100"/>
    </row>
    <row r="10" spans="1:20" ht="37.5" customHeight="1" x14ac:dyDescent="0.25">
      <c r="A10" s="113" t="s">
        <v>19</v>
      </c>
      <c r="B10" s="625" t="s">
        <v>20</v>
      </c>
      <c r="C10" s="625"/>
      <c r="D10" s="625"/>
      <c r="E10" s="625"/>
      <c r="F10" s="625"/>
      <c r="G10" s="218"/>
      <c r="H10" s="98"/>
      <c r="I10" s="98"/>
      <c r="J10" s="100"/>
      <c r="K10" s="100"/>
    </row>
    <row r="11" spans="1:20" ht="20.100000000000001" customHeight="1" x14ac:dyDescent="0.25">
      <c r="A11" s="113" t="s">
        <v>21</v>
      </c>
      <c r="B11" s="623" t="s">
        <v>22</v>
      </c>
      <c r="C11" s="623"/>
      <c r="D11" s="623"/>
      <c r="E11" s="623"/>
      <c r="F11" s="623"/>
      <c r="G11" s="219"/>
      <c r="H11" s="101"/>
      <c r="I11" s="101"/>
      <c r="J11" s="101"/>
      <c r="K11" s="101"/>
    </row>
    <row r="12" spans="1:20" ht="20.100000000000001" customHeight="1" x14ac:dyDescent="0.25">
      <c r="A12" s="113" t="s">
        <v>23</v>
      </c>
      <c r="B12" s="625" t="s">
        <v>24</v>
      </c>
      <c r="C12" s="625"/>
      <c r="D12" s="625"/>
      <c r="E12" s="625"/>
      <c r="F12" s="625"/>
      <c r="G12" s="219"/>
      <c r="H12" s="101"/>
      <c r="I12" s="101"/>
      <c r="J12" s="101"/>
      <c r="K12" s="101"/>
    </row>
    <row r="13" spans="1:20" ht="18.75" customHeight="1" x14ac:dyDescent="0.25">
      <c r="A13" s="113" t="s">
        <v>25</v>
      </c>
      <c r="B13" s="625" t="s">
        <v>26</v>
      </c>
      <c r="C13" s="625"/>
      <c r="D13" s="625"/>
      <c r="E13" s="625"/>
      <c r="F13" s="625"/>
      <c r="G13" s="219"/>
      <c r="H13" s="101"/>
      <c r="I13" s="101"/>
      <c r="J13" s="100"/>
      <c r="K13" s="100"/>
    </row>
    <row r="14" spans="1:20" ht="23.25" customHeight="1" x14ac:dyDescent="0.25">
      <c r="A14" s="113" t="s">
        <v>27</v>
      </c>
      <c r="B14" s="634" t="s">
        <v>28</v>
      </c>
      <c r="C14" s="634"/>
      <c r="D14" s="634"/>
      <c r="E14" s="634"/>
      <c r="F14" s="634"/>
      <c r="G14" s="220"/>
      <c r="H14" s="102"/>
      <c r="I14" s="102"/>
      <c r="J14" s="102"/>
      <c r="K14" s="102"/>
    </row>
    <row r="15" spans="1:20" ht="32.25" customHeight="1" x14ac:dyDescent="0.25">
      <c r="A15" s="113" t="s">
        <v>29</v>
      </c>
      <c r="B15" s="635" t="s">
        <v>30</v>
      </c>
      <c r="C15" s="635"/>
      <c r="D15" s="635"/>
      <c r="E15" s="635"/>
      <c r="F15" s="635"/>
      <c r="G15" s="218"/>
      <c r="H15" s="98"/>
      <c r="I15" s="98"/>
      <c r="J15" s="98"/>
      <c r="K15" s="98"/>
    </row>
    <row r="16" spans="1:20" ht="33.75" customHeight="1" x14ac:dyDescent="0.25">
      <c r="A16" s="113" t="s">
        <v>31</v>
      </c>
      <c r="B16" s="627" t="s">
        <v>32</v>
      </c>
      <c r="C16" s="627"/>
      <c r="D16" s="627"/>
      <c r="E16" s="627"/>
      <c r="F16" s="627"/>
      <c r="G16" s="218"/>
      <c r="H16" s="103"/>
      <c r="I16" s="103"/>
      <c r="J16" s="103"/>
      <c r="K16" s="104"/>
      <c r="L16" s="104"/>
      <c r="M16" s="104"/>
      <c r="N16" s="104"/>
      <c r="O16" s="104"/>
      <c r="P16" s="104"/>
      <c r="Q16" s="104"/>
      <c r="R16" s="104"/>
      <c r="S16" s="104"/>
      <c r="T16" s="104"/>
    </row>
    <row r="17" spans="1:11" ht="22.5" customHeight="1" x14ac:dyDescent="0.25">
      <c r="A17" s="113" t="s">
        <v>33</v>
      </c>
      <c r="B17" s="627" t="s">
        <v>34</v>
      </c>
      <c r="C17" s="627"/>
      <c r="D17" s="627"/>
      <c r="E17" s="627"/>
      <c r="F17" s="627"/>
      <c r="G17" s="221"/>
      <c r="H17" s="103"/>
      <c r="I17" s="103"/>
      <c r="J17" s="103"/>
      <c r="K17" s="103"/>
    </row>
    <row r="18" spans="1:11" ht="20.100000000000001" customHeight="1" x14ac:dyDescent="0.25">
      <c r="A18" s="113" t="s">
        <v>35</v>
      </c>
      <c r="B18" s="627" t="s">
        <v>36</v>
      </c>
      <c r="C18" s="627"/>
      <c r="D18" s="627"/>
      <c r="E18" s="627"/>
      <c r="F18" s="627"/>
      <c r="G18" s="221"/>
      <c r="H18" s="103"/>
      <c r="I18" s="103"/>
      <c r="J18" s="105"/>
      <c r="K18" s="105"/>
    </row>
    <row r="19" spans="1:11" ht="24.75" customHeight="1" x14ac:dyDescent="0.25">
      <c r="A19" s="113" t="s">
        <v>37</v>
      </c>
      <c r="B19" s="628" t="s">
        <v>38</v>
      </c>
      <c r="C19" s="628"/>
      <c r="D19" s="628"/>
      <c r="E19" s="628"/>
      <c r="F19" s="628"/>
      <c r="G19" s="222"/>
      <c r="H19" s="110"/>
      <c r="I19" s="110"/>
      <c r="J19" s="106"/>
      <c r="K19" s="106"/>
    </row>
    <row r="20" spans="1:11" ht="42" customHeight="1" x14ac:dyDescent="0.25">
      <c r="A20" s="113" t="s">
        <v>39</v>
      </c>
      <c r="B20" s="629" t="s">
        <v>40</v>
      </c>
      <c r="C20" s="629"/>
      <c r="D20" s="629"/>
      <c r="E20" s="629"/>
      <c r="F20" s="629"/>
      <c r="G20" s="223"/>
      <c r="H20" s="111"/>
      <c r="I20" s="111"/>
      <c r="J20" s="107"/>
      <c r="K20" s="107"/>
    </row>
    <row r="21" spans="1:11" ht="34.5" customHeight="1" x14ac:dyDescent="0.25">
      <c r="A21" s="113" t="s">
        <v>41</v>
      </c>
      <c r="B21" s="628" t="s">
        <v>42</v>
      </c>
      <c r="C21" s="628"/>
      <c r="D21" s="628"/>
      <c r="E21" s="628"/>
      <c r="F21" s="628"/>
      <c r="G21" s="222"/>
      <c r="H21" s="110"/>
      <c r="I21" s="110"/>
      <c r="J21" s="106"/>
      <c r="K21" s="106"/>
    </row>
    <row r="22" spans="1:11" ht="35.25" customHeight="1" x14ac:dyDescent="0.25">
      <c r="A22" s="113" t="s">
        <v>43</v>
      </c>
      <c r="B22" s="628" t="s">
        <v>44</v>
      </c>
      <c r="C22" s="628"/>
      <c r="D22" s="628"/>
      <c r="E22" s="628"/>
      <c r="F22" s="628"/>
      <c r="G22" s="222"/>
      <c r="H22" s="110"/>
      <c r="I22" s="110"/>
      <c r="J22" s="106"/>
      <c r="K22" s="106"/>
    </row>
    <row r="23" spans="1:11" ht="20.100000000000001" customHeight="1" x14ac:dyDescent="0.25">
      <c r="A23" s="113" t="s">
        <v>45</v>
      </c>
      <c r="B23" s="632" t="s">
        <v>46</v>
      </c>
      <c r="C23" s="632"/>
      <c r="D23" s="632"/>
      <c r="E23" s="632"/>
      <c r="F23" s="632"/>
      <c r="G23" s="224"/>
      <c r="H23" s="112"/>
      <c r="I23" s="112"/>
      <c r="J23" s="108"/>
      <c r="K23" s="108"/>
    </row>
    <row r="24" spans="1:11" ht="20.100000000000001" customHeight="1" x14ac:dyDescent="0.25">
      <c r="A24" s="113" t="s">
        <v>47</v>
      </c>
      <c r="B24" s="633" t="s">
        <v>48</v>
      </c>
      <c r="C24" s="633"/>
      <c r="D24" s="633"/>
      <c r="E24" s="633"/>
      <c r="F24" s="633"/>
      <c r="G24" s="218"/>
      <c r="H24" s="98"/>
      <c r="I24" s="98"/>
      <c r="J24" s="100"/>
      <c r="K24" s="100"/>
    </row>
    <row r="25" spans="1:11" ht="20.100000000000001" customHeight="1" x14ac:dyDescent="0.25">
      <c r="A25" s="113" t="s">
        <v>49</v>
      </c>
      <c r="B25" s="631" t="s">
        <v>50</v>
      </c>
      <c r="C25" s="631"/>
      <c r="D25" s="631"/>
      <c r="E25" s="631"/>
      <c r="F25" s="631"/>
      <c r="G25" s="218"/>
      <c r="H25" s="98"/>
      <c r="I25" s="98"/>
      <c r="J25" s="100"/>
      <c r="K25" s="100"/>
    </row>
    <row r="26" spans="1:11" ht="47.25" customHeight="1" x14ac:dyDescent="0.25">
      <c r="A26" s="99" t="s">
        <v>51</v>
      </c>
      <c r="B26" s="630" t="s">
        <v>52</v>
      </c>
      <c r="C26" s="630"/>
      <c r="D26" s="630"/>
      <c r="E26" s="630"/>
      <c r="F26" s="630"/>
      <c r="G26" s="218"/>
    </row>
    <row r="27" spans="1:11" x14ac:dyDescent="0.25">
      <c r="A27" s="99"/>
      <c r="B27" s="626"/>
      <c r="C27" s="626"/>
      <c r="D27" s="626"/>
      <c r="E27" s="626"/>
      <c r="F27" s="626"/>
    </row>
  </sheetData>
  <mergeCells count="26">
    <mergeCell ref="B27:F27"/>
    <mergeCell ref="B12:F12"/>
    <mergeCell ref="B17:F17"/>
    <mergeCell ref="B18:F18"/>
    <mergeCell ref="B19:F19"/>
    <mergeCell ref="B20:F20"/>
    <mergeCell ref="B26:F26"/>
    <mergeCell ref="B25:F25"/>
    <mergeCell ref="B23:F23"/>
    <mergeCell ref="B24:F24"/>
    <mergeCell ref="B13:F13"/>
    <mergeCell ref="B14:F14"/>
    <mergeCell ref="B15:F15"/>
    <mergeCell ref="B16:F16"/>
    <mergeCell ref="B22:F22"/>
    <mergeCell ref="B21:F21"/>
    <mergeCell ref="B7:F7"/>
    <mergeCell ref="B8:F8"/>
    <mergeCell ref="B9:F9"/>
    <mergeCell ref="B10:F10"/>
    <mergeCell ref="B11:F1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269"/>
  <sheetViews>
    <sheetView zoomScaleNormal="100" zoomScaleSheetLayoutView="100" workbookViewId="0">
      <selection activeCell="H61" sqref="H61"/>
    </sheetView>
  </sheetViews>
  <sheetFormatPr defaultRowHeight="15.75" x14ac:dyDescent="0.25"/>
  <cols>
    <col min="1" max="1" width="7.125" customWidth="1"/>
    <col min="2" max="2" width="25.875" bestFit="1" customWidth="1"/>
    <col min="3" max="3" width="61.75" bestFit="1" customWidth="1"/>
    <col min="4" max="4" width="6.875" bestFit="1" customWidth="1"/>
    <col min="5" max="5" width="10.625" bestFit="1" customWidth="1"/>
    <col min="6" max="6" width="11.875" bestFit="1" customWidth="1"/>
  </cols>
  <sheetData>
    <row r="1" spans="1:6" ht="41.25" customHeight="1" x14ac:dyDescent="0.25">
      <c r="A1" s="694" t="s">
        <v>329</v>
      </c>
      <c r="B1" s="694"/>
      <c r="C1" s="694"/>
      <c r="D1" s="694"/>
      <c r="E1" s="694"/>
      <c r="F1" s="694"/>
    </row>
    <row r="2" spans="1:6" ht="16.5" thickBot="1" x14ac:dyDescent="0.3">
      <c r="A2" s="14" t="s">
        <v>330</v>
      </c>
    </row>
    <row r="3" spans="1:6" ht="16.5" thickBot="1" x14ac:dyDescent="0.3">
      <c r="A3" s="47" t="s">
        <v>165</v>
      </c>
      <c r="B3" s="50" t="s">
        <v>91</v>
      </c>
      <c r="C3" s="50" t="s">
        <v>331</v>
      </c>
      <c r="D3" s="50" t="s">
        <v>332</v>
      </c>
      <c r="E3" s="50" t="s">
        <v>333</v>
      </c>
      <c r="F3" s="51" t="s">
        <v>334</v>
      </c>
    </row>
    <row r="4" spans="1:6" x14ac:dyDescent="0.25">
      <c r="A4" s="328" t="s">
        <v>63</v>
      </c>
      <c r="B4" s="328" t="s">
        <v>119</v>
      </c>
      <c r="C4" s="328" t="s">
        <v>335</v>
      </c>
      <c r="D4" s="328" t="s">
        <v>160</v>
      </c>
      <c r="E4" s="328" t="s">
        <v>336</v>
      </c>
      <c r="F4" s="17" t="s">
        <v>337</v>
      </c>
    </row>
    <row r="5" spans="1:6" x14ac:dyDescent="0.25">
      <c r="A5" s="329" t="s">
        <v>63</v>
      </c>
      <c r="B5" s="329" t="s">
        <v>119</v>
      </c>
      <c r="C5" s="329" t="s">
        <v>338</v>
      </c>
      <c r="D5" s="329" t="s">
        <v>160</v>
      </c>
      <c r="E5" s="329" t="s">
        <v>336</v>
      </c>
      <c r="F5" s="17" t="s">
        <v>337</v>
      </c>
    </row>
    <row r="6" spans="1:6" x14ac:dyDescent="0.25">
      <c r="A6" s="329" t="s">
        <v>63</v>
      </c>
      <c r="B6" s="329" t="s">
        <v>110</v>
      </c>
      <c r="C6" s="329" t="s">
        <v>110</v>
      </c>
      <c r="D6" s="329" t="s">
        <v>160</v>
      </c>
      <c r="E6" s="329" t="s">
        <v>336</v>
      </c>
      <c r="F6" s="17" t="s">
        <v>337</v>
      </c>
    </row>
    <row r="7" spans="1:6" x14ac:dyDescent="0.25">
      <c r="A7" s="329" t="s">
        <v>63</v>
      </c>
      <c r="B7" s="329" t="s">
        <v>117</v>
      </c>
      <c r="C7" s="329" t="s">
        <v>117</v>
      </c>
      <c r="D7" s="329" t="s">
        <v>160</v>
      </c>
      <c r="E7" s="329" t="s">
        <v>336</v>
      </c>
      <c r="F7" s="17" t="s">
        <v>337</v>
      </c>
    </row>
    <row r="8" spans="1:6" x14ac:dyDescent="0.25">
      <c r="A8" s="329" t="s">
        <v>66</v>
      </c>
      <c r="B8" s="329" t="s">
        <v>339</v>
      </c>
      <c r="C8" s="329" t="s">
        <v>340</v>
      </c>
      <c r="D8" s="329" t="s">
        <v>160</v>
      </c>
      <c r="E8" s="329" t="s">
        <v>341</v>
      </c>
      <c r="F8" s="17" t="s">
        <v>337</v>
      </c>
    </row>
    <row r="9" spans="1:6" x14ac:dyDescent="0.25">
      <c r="A9" s="329" t="s">
        <v>66</v>
      </c>
      <c r="B9" s="329" t="s">
        <v>107</v>
      </c>
      <c r="C9" s="329" t="s">
        <v>342</v>
      </c>
      <c r="D9" s="329" t="s">
        <v>160</v>
      </c>
      <c r="E9" s="329" t="s">
        <v>336</v>
      </c>
      <c r="F9" s="17" t="s">
        <v>337</v>
      </c>
    </row>
    <row r="10" spans="1:6" x14ac:dyDescent="0.25">
      <c r="A10" s="329" t="s">
        <v>66</v>
      </c>
      <c r="B10" s="329" t="s">
        <v>105</v>
      </c>
      <c r="C10" s="329" t="s">
        <v>343</v>
      </c>
      <c r="D10" s="329" t="s">
        <v>160</v>
      </c>
      <c r="E10" s="329" t="s">
        <v>336</v>
      </c>
      <c r="F10" s="17" t="s">
        <v>337</v>
      </c>
    </row>
    <row r="11" spans="1:6" x14ac:dyDescent="0.25">
      <c r="A11" s="329" t="s">
        <v>66</v>
      </c>
      <c r="B11" s="329" t="s">
        <v>101</v>
      </c>
      <c r="C11" s="329" t="s">
        <v>101</v>
      </c>
      <c r="D11" s="329" t="s">
        <v>160</v>
      </c>
      <c r="E11" s="329" t="s">
        <v>336</v>
      </c>
      <c r="F11" s="17" t="s">
        <v>337</v>
      </c>
    </row>
    <row r="12" spans="1:6" x14ac:dyDescent="0.25">
      <c r="A12" s="329" t="s">
        <v>66</v>
      </c>
      <c r="B12" s="329" t="s">
        <v>344</v>
      </c>
      <c r="C12" s="329" t="s">
        <v>345</v>
      </c>
      <c r="D12" s="329" t="s">
        <v>160</v>
      </c>
      <c r="E12" s="329" t="s">
        <v>336</v>
      </c>
      <c r="F12" s="17" t="s">
        <v>337</v>
      </c>
    </row>
    <row r="13" spans="1:6" x14ac:dyDescent="0.25">
      <c r="A13" s="329" t="s">
        <v>66</v>
      </c>
      <c r="B13" s="329" t="s">
        <v>346</v>
      </c>
      <c r="C13" s="329" t="s">
        <v>347</v>
      </c>
      <c r="D13" s="329" t="s">
        <v>160</v>
      </c>
      <c r="E13" s="329" t="s">
        <v>336</v>
      </c>
      <c r="F13" s="17" t="s">
        <v>337</v>
      </c>
    </row>
    <row r="14" spans="1:6" x14ac:dyDescent="0.25">
      <c r="A14" s="329" t="s">
        <v>66</v>
      </c>
      <c r="B14" s="329" t="s">
        <v>348</v>
      </c>
      <c r="C14" s="329" t="s">
        <v>349</v>
      </c>
      <c r="D14" s="329" t="s">
        <v>160</v>
      </c>
      <c r="E14" s="329" t="s">
        <v>336</v>
      </c>
      <c r="F14" s="17" t="s">
        <v>337</v>
      </c>
    </row>
    <row r="15" spans="1:6" x14ac:dyDescent="0.25">
      <c r="A15" s="329" t="s">
        <v>66</v>
      </c>
      <c r="B15" s="329" t="s">
        <v>350</v>
      </c>
      <c r="C15" s="329" t="s">
        <v>351</v>
      </c>
      <c r="D15" s="329" t="s">
        <v>160</v>
      </c>
      <c r="E15" s="329" t="s">
        <v>336</v>
      </c>
      <c r="F15" s="17" t="s">
        <v>337</v>
      </c>
    </row>
    <row r="16" spans="1:6" x14ac:dyDescent="0.25">
      <c r="A16" s="329" t="s">
        <v>66</v>
      </c>
      <c r="B16" s="329" t="s">
        <v>108</v>
      </c>
      <c r="C16" s="329" t="s">
        <v>352</v>
      </c>
      <c r="D16" s="329" t="s">
        <v>160</v>
      </c>
      <c r="E16" s="329" t="s">
        <v>336</v>
      </c>
      <c r="F16" s="17" t="s">
        <v>337</v>
      </c>
    </row>
    <row r="17" spans="1:6" x14ac:dyDescent="0.25">
      <c r="A17" s="329" t="s">
        <v>66</v>
      </c>
      <c r="B17" s="329" t="s">
        <v>105</v>
      </c>
      <c r="C17" s="329" t="s">
        <v>105</v>
      </c>
      <c r="D17" s="329" t="s">
        <v>160</v>
      </c>
      <c r="E17" s="329" t="s">
        <v>336</v>
      </c>
      <c r="F17" s="17" t="s">
        <v>337</v>
      </c>
    </row>
    <row r="18" spans="1:6" x14ac:dyDescent="0.25">
      <c r="A18" s="329" t="s">
        <v>66</v>
      </c>
      <c r="B18" s="329" t="s">
        <v>353</v>
      </c>
      <c r="C18" s="329" t="s">
        <v>354</v>
      </c>
      <c r="D18" s="329" t="s">
        <v>160</v>
      </c>
      <c r="E18" s="329" t="s">
        <v>336</v>
      </c>
      <c r="F18" s="17" t="s">
        <v>337</v>
      </c>
    </row>
    <row r="19" spans="1:6" x14ac:dyDescent="0.25">
      <c r="A19" s="329" t="s">
        <v>66</v>
      </c>
      <c r="B19" s="329" t="s">
        <v>355</v>
      </c>
      <c r="C19" s="329" t="s">
        <v>356</v>
      </c>
      <c r="D19" s="329" t="s">
        <v>160</v>
      </c>
      <c r="E19" s="329" t="s">
        <v>336</v>
      </c>
      <c r="F19" s="17" t="s">
        <v>337</v>
      </c>
    </row>
    <row r="20" spans="1:6" x14ac:dyDescent="0.25">
      <c r="A20" s="329" t="s">
        <v>66</v>
      </c>
      <c r="B20" s="329" t="s">
        <v>357</v>
      </c>
      <c r="C20" s="329" t="s">
        <v>358</v>
      </c>
      <c r="D20" s="329" t="s">
        <v>160</v>
      </c>
      <c r="E20" s="329" t="s">
        <v>336</v>
      </c>
      <c r="F20" s="17" t="s">
        <v>337</v>
      </c>
    </row>
    <row r="21" spans="1:6" x14ac:dyDescent="0.25">
      <c r="A21" s="329" t="s">
        <v>66</v>
      </c>
      <c r="B21" s="329" t="s">
        <v>359</v>
      </c>
      <c r="C21" s="329" t="s">
        <v>360</v>
      </c>
      <c r="D21" s="329" t="s">
        <v>160</v>
      </c>
      <c r="E21" s="329" t="s">
        <v>336</v>
      </c>
      <c r="F21" s="17" t="s">
        <v>337</v>
      </c>
    </row>
    <row r="22" spans="1:6" x14ac:dyDescent="0.25">
      <c r="A22" s="329" t="s">
        <v>66</v>
      </c>
      <c r="B22" s="329" t="s">
        <v>361</v>
      </c>
      <c r="C22" s="329" t="s">
        <v>362</v>
      </c>
      <c r="D22" s="329" t="s">
        <v>160</v>
      </c>
      <c r="E22" s="329" t="s">
        <v>336</v>
      </c>
      <c r="F22" s="17" t="s">
        <v>337</v>
      </c>
    </row>
    <row r="23" spans="1:6" x14ac:dyDescent="0.25">
      <c r="A23" s="329" t="s">
        <v>66</v>
      </c>
      <c r="B23" s="329" t="s">
        <v>363</v>
      </c>
      <c r="C23" s="329" t="s">
        <v>364</v>
      </c>
      <c r="D23" s="329" t="s">
        <v>160</v>
      </c>
      <c r="E23" s="329" t="s">
        <v>336</v>
      </c>
      <c r="F23" s="17" t="s">
        <v>337</v>
      </c>
    </row>
    <row r="24" spans="1:6" x14ac:dyDescent="0.25">
      <c r="A24" s="329" t="s">
        <v>66</v>
      </c>
      <c r="B24" s="329" t="s">
        <v>365</v>
      </c>
      <c r="C24" s="329" t="s">
        <v>366</v>
      </c>
      <c r="D24" s="329" t="s">
        <v>160</v>
      </c>
      <c r="E24" s="329" t="s">
        <v>336</v>
      </c>
      <c r="F24" s="17" t="s">
        <v>337</v>
      </c>
    </row>
    <row r="25" spans="1:6" x14ac:dyDescent="0.25">
      <c r="A25" s="329" t="s">
        <v>66</v>
      </c>
      <c r="B25" s="329" t="s">
        <v>162</v>
      </c>
      <c r="C25" s="329" t="s">
        <v>367</v>
      </c>
      <c r="D25" s="329" t="s">
        <v>160</v>
      </c>
      <c r="E25" s="329" t="s">
        <v>336</v>
      </c>
      <c r="F25" s="17" t="s">
        <v>337</v>
      </c>
    </row>
    <row r="26" spans="1:6" s="230" customFormat="1" x14ac:dyDescent="0.25">
      <c r="A26" s="330" t="s">
        <v>66</v>
      </c>
      <c r="B26" s="330" t="s">
        <v>102</v>
      </c>
      <c r="C26" s="330" t="s">
        <v>102</v>
      </c>
      <c r="D26" s="330" t="s">
        <v>160</v>
      </c>
      <c r="E26" s="330" t="s">
        <v>336</v>
      </c>
      <c r="F26" s="17" t="s">
        <v>337</v>
      </c>
    </row>
    <row r="27" spans="1:6" x14ac:dyDescent="0.25">
      <c r="A27" s="329" t="s">
        <v>66</v>
      </c>
      <c r="B27" s="329" t="s">
        <v>368</v>
      </c>
      <c r="C27" s="329" t="s">
        <v>369</v>
      </c>
      <c r="D27" s="329" t="s">
        <v>160</v>
      </c>
      <c r="E27" s="329" t="s">
        <v>336</v>
      </c>
      <c r="F27" s="17" t="s">
        <v>337</v>
      </c>
    </row>
    <row r="28" spans="1:6" x14ac:dyDescent="0.25">
      <c r="A28" s="329" t="s">
        <v>66</v>
      </c>
      <c r="B28" s="329" t="s">
        <v>370</v>
      </c>
      <c r="C28" s="329" t="s">
        <v>371</v>
      </c>
      <c r="D28" s="329" t="s">
        <v>160</v>
      </c>
      <c r="E28" s="329" t="s">
        <v>336</v>
      </c>
      <c r="F28" s="17" t="s">
        <v>337</v>
      </c>
    </row>
    <row r="29" spans="1:6" x14ac:dyDescent="0.25">
      <c r="A29" s="329" t="s">
        <v>66</v>
      </c>
      <c r="B29" s="329" t="s">
        <v>107</v>
      </c>
      <c r="C29" s="329" t="s">
        <v>107</v>
      </c>
      <c r="D29" s="329" t="s">
        <v>160</v>
      </c>
      <c r="E29" s="329" t="s">
        <v>336</v>
      </c>
      <c r="F29" s="17" t="s">
        <v>337</v>
      </c>
    </row>
    <row r="30" spans="1:6" x14ac:dyDescent="0.25">
      <c r="A30" s="329" t="s">
        <v>66</v>
      </c>
      <c r="B30" s="329" t="s">
        <v>108</v>
      </c>
      <c r="C30" s="329" t="s">
        <v>108</v>
      </c>
      <c r="D30" s="329" t="s">
        <v>160</v>
      </c>
      <c r="E30" s="329" t="s">
        <v>336</v>
      </c>
      <c r="F30" s="17" t="s">
        <v>337</v>
      </c>
    </row>
    <row r="31" spans="1:6" x14ac:dyDescent="0.25">
      <c r="A31" s="329" t="s">
        <v>66</v>
      </c>
      <c r="B31" s="329" t="s">
        <v>372</v>
      </c>
      <c r="C31" s="329" t="s">
        <v>373</v>
      </c>
      <c r="D31" s="329" t="s">
        <v>160</v>
      </c>
      <c r="E31" s="329" t="s">
        <v>336</v>
      </c>
      <c r="F31" s="17" t="s">
        <v>337</v>
      </c>
    </row>
    <row r="32" spans="1:6" x14ac:dyDescent="0.25">
      <c r="A32" s="329" t="s">
        <v>66</v>
      </c>
      <c r="B32" s="329" t="s">
        <v>374</v>
      </c>
      <c r="C32" s="329" t="s">
        <v>375</v>
      </c>
      <c r="D32" s="329" t="s">
        <v>160</v>
      </c>
      <c r="E32" s="329" t="s">
        <v>336</v>
      </c>
      <c r="F32" s="17" t="s">
        <v>337</v>
      </c>
    </row>
    <row r="33" spans="1:6" x14ac:dyDescent="0.25">
      <c r="A33" s="329" t="s">
        <v>66</v>
      </c>
      <c r="B33" s="329" t="s">
        <v>376</v>
      </c>
      <c r="C33" s="329" t="s">
        <v>377</v>
      </c>
      <c r="D33" s="329" t="s">
        <v>160</v>
      </c>
      <c r="E33" s="329" t="s">
        <v>336</v>
      </c>
      <c r="F33" s="17" t="s">
        <v>337</v>
      </c>
    </row>
    <row r="34" spans="1:6" x14ac:dyDescent="0.25">
      <c r="A34" s="329" t="s">
        <v>66</v>
      </c>
      <c r="B34" s="329" t="s">
        <v>378</v>
      </c>
      <c r="C34" s="329" t="s">
        <v>379</v>
      </c>
      <c r="D34" s="329" t="s">
        <v>160</v>
      </c>
      <c r="E34" s="329" t="s">
        <v>336</v>
      </c>
      <c r="F34" s="17" t="s">
        <v>337</v>
      </c>
    </row>
    <row r="35" spans="1:6" x14ac:dyDescent="0.25">
      <c r="A35" s="329" t="s">
        <v>66</v>
      </c>
      <c r="B35" s="329" t="s">
        <v>339</v>
      </c>
      <c r="C35" s="329" t="s">
        <v>380</v>
      </c>
      <c r="D35" s="329" t="s">
        <v>160</v>
      </c>
      <c r="E35" s="329" t="s">
        <v>336</v>
      </c>
      <c r="F35" s="17" t="s">
        <v>337</v>
      </c>
    </row>
    <row r="36" spans="1:6" x14ac:dyDescent="0.25">
      <c r="A36" s="329" t="s">
        <v>66</v>
      </c>
      <c r="B36" s="329" t="s">
        <v>381</v>
      </c>
      <c r="C36" s="329" t="s">
        <v>382</v>
      </c>
      <c r="D36" s="329" t="s">
        <v>160</v>
      </c>
      <c r="E36" s="329" t="s">
        <v>336</v>
      </c>
      <c r="F36" s="17" t="s">
        <v>337</v>
      </c>
    </row>
    <row r="37" spans="1:6" x14ac:dyDescent="0.25">
      <c r="A37" s="329" t="s">
        <v>383</v>
      </c>
      <c r="B37" s="329" t="s">
        <v>112</v>
      </c>
      <c r="C37" s="329" t="s">
        <v>112</v>
      </c>
      <c r="D37" s="329" t="s">
        <v>160</v>
      </c>
      <c r="E37" s="329" t="s">
        <v>336</v>
      </c>
      <c r="F37" s="17" t="s">
        <v>337</v>
      </c>
    </row>
    <row r="38" spans="1:6" x14ac:dyDescent="0.25">
      <c r="A38" s="329" t="s">
        <v>383</v>
      </c>
      <c r="B38" s="329" t="s">
        <v>112</v>
      </c>
      <c r="C38" s="329" t="s">
        <v>112</v>
      </c>
      <c r="D38" s="329" t="s">
        <v>161</v>
      </c>
      <c r="E38" s="329" t="s">
        <v>336</v>
      </c>
      <c r="F38" s="17" t="s">
        <v>337</v>
      </c>
    </row>
    <row r="39" spans="1:6" x14ac:dyDescent="0.25">
      <c r="A39" s="329" t="s">
        <v>383</v>
      </c>
      <c r="B39" s="329" t="s">
        <v>112</v>
      </c>
      <c r="C39" s="329" t="s">
        <v>112</v>
      </c>
      <c r="D39" s="329" t="s">
        <v>160</v>
      </c>
      <c r="E39" s="329" t="s">
        <v>384</v>
      </c>
      <c r="F39" s="17" t="s">
        <v>337</v>
      </c>
    </row>
    <row r="40" spans="1:6" x14ac:dyDescent="0.25">
      <c r="A40" s="329" t="s">
        <v>70</v>
      </c>
      <c r="B40" s="329" t="s">
        <v>111</v>
      </c>
      <c r="C40" s="329" t="s">
        <v>385</v>
      </c>
      <c r="D40" s="329" t="s">
        <v>160</v>
      </c>
      <c r="E40" s="329" t="s">
        <v>336</v>
      </c>
      <c r="F40" s="17" t="s">
        <v>337</v>
      </c>
    </row>
    <row r="41" spans="1:6" x14ac:dyDescent="0.25">
      <c r="A41" s="329" t="s">
        <v>70</v>
      </c>
      <c r="B41" s="329" t="s">
        <v>111</v>
      </c>
      <c r="C41" s="329" t="s">
        <v>385</v>
      </c>
      <c r="D41" s="329" t="s">
        <v>160</v>
      </c>
      <c r="E41" s="329" t="s">
        <v>386</v>
      </c>
      <c r="F41" s="17" t="s">
        <v>337</v>
      </c>
    </row>
    <row r="42" spans="1:6" x14ac:dyDescent="0.25">
      <c r="A42" s="329" t="s">
        <v>70</v>
      </c>
      <c r="B42" s="329" t="s">
        <v>111</v>
      </c>
      <c r="C42" s="329" t="s">
        <v>387</v>
      </c>
      <c r="D42" s="329" t="s">
        <v>160</v>
      </c>
      <c r="E42" s="329" t="s">
        <v>341</v>
      </c>
      <c r="F42" s="17" t="s">
        <v>337</v>
      </c>
    </row>
    <row r="43" spans="1:6" x14ac:dyDescent="0.25">
      <c r="A43" s="329" t="s">
        <v>70</v>
      </c>
      <c r="B43" s="329" t="s">
        <v>111</v>
      </c>
      <c r="C43" s="329" t="s">
        <v>388</v>
      </c>
      <c r="D43" s="329" t="s">
        <v>160</v>
      </c>
      <c r="E43" s="329" t="s">
        <v>336</v>
      </c>
      <c r="F43" s="17" t="s">
        <v>337</v>
      </c>
    </row>
    <row r="44" spans="1:6" x14ac:dyDescent="0.25">
      <c r="A44" s="329" t="s">
        <v>70</v>
      </c>
      <c r="B44" s="329" t="s">
        <v>111</v>
      </c>
      <c r="C44" s="329" t="s">
        <v>388</v>
      </c>
      <c r="D44" s="329" t="s">
        <v>161</v>
      </c>
      <c r="E44" s="329" t="s">
        <v>336</v>
      </c>
      <c r="F44" s="17" t="s">
        <v>337</v>
      </c>
    </row>
    <row r="45" spans="1:6" x14ac:dyDescent="0.25">
      <c r="A45" s="329" t="s">
        <v>72</v>
      </c>
      <c r="B45" s="329" t="s">
        <v>103</v>
      </c>
      <c r="C45" s="329" t="s">
        <v>389</v>
      </c>
      <c r="D45" s="329" t="s">
        <v>160</v>
      </c>
      <c r="E45" s="329" t="s">
        <v>336</v>
      </c>
      <c r="F45" s="17" t="s">
        <v>337</v>
      </c>
    </row>
    <row r="46" spans="1:6" x14ac:dyDescent="0.25">
      <c r="A46" s="329" t="s">
        <v>72</v>
      </c>
      <c r="B46" s="329" t="s">
        <v>103</v>
      </c>
      <c r="C46" s="329" t="s">
        <v>390</v>
      </c>
      <c r="D46" s="329" t="s">
        <v>160</v>
      </c>
      <c r="E46" s="329" t="s">
        <v>391</v>
      </c>
      <c r="F46" s="17" t="s">
        <v>337</v>
      </c>
    </row>
    <row r="47" spans="1:6" x14ac:dyDescent="0.25">
      <c r="A47" s="329" t="s">
        <v>72</v>
      </c>
      <c r="B47" s="329" t="s">
        <v>103</v>
      </c>
      <c r="C47" s="329" t="s">
        <v>390</v>
      </c>
      <c r="D47" s="329" t="s">
        <v>161</v>
      </c>
      <c r="E47" s="329" t="s">
        <v>391</v>
      </c>
      <c r="F47" s="17" t="s">
        <v>337</v>
      </c>
    </row>
    <row r="48" spans="1:6" x14ac:dyDescent="0.25">
      <c r="A48" s="329" t="s">
        <v>72</v>
      </c>
      <c r="B48" s="329" t="s">
        <v>392</v>
      </c>
      <c r="C48" s="329" t="s">
        <v>393</v>
      </c>
      <c r="D48" s="329" t="s">
        <v>160</v>
      </c>
      <c r="E48" s="329" t="s">
        <v>336</v>
      </c>
      <c r="F48" s="17" t="s">
        <v>337</v>
      </c>
    </row>
    <row r="49" spans="1:6" x14ac:dyDescent="0.25">
      <c r="A49" s="329" t="s">
        <v>72</v>
      </c>
      <c r="B49" s="329" t="s">
        <v>394</v>
      </c>
      <c r="C49" s="329" t="s">
        <v>395</v>
      </c>
      <c r="D49" s="329" t="s">
        <v>160</v>
      </c>
      <c r="E49" s="329" t="s">
        <v>336</v>
      </c>
      <c r="F49" s="17" t="s">
        <v>337</v>
      </c>
    </row>
    <row r="50" spans="1:6" x14ac:dyDescent="0.25">
      <c r="A50" s="329" t="s">
        <v>72</v>
      </c>
      <c r="B50" s="329" t="s">
        <v>396</v>
      </c>
      <c r="C50" s="329" t="s">
        <v>397</v>
      </c>
      <c r="D50" s="329" t="s">
        <v>160</v>
      </c>
      <c r="E50" s="329" t="s">
        <v>336</v>
      </c>
      <c r="F50" s="17" t="s">
        <v>337</v>
      </c>
    </row>
    <row r="51" spans="1:6" x14ac:dyDescent="0.25">
      <c r="A51" s="329" t="s">
        <v>72</v>
      </c>
      <c r="B51" s="329" t="s">
        <v>398</v>
      </c>
      <c r="C51" s="329" t="s">
        <v>399</v>
      </c>
      <c r="D51" s="329" t="s">
        <v>160</v>
      </c>
      <c r="E51" s="329" t="s">
        <v>336</v>
      </c>
      <c r="F51" s="17" t="s">
        <v>337</v>
      </c>
    </row>
    <row r="52" spans="1:6" x14ac:dyDescent="0.25">
      <c r="A52" s="329" t="s">
        <v>72</v>
      </c>
      <c r="B52" s="329" t="s">
        <v>400</v>
      </c>
      <c r="C52" s="329" t="s">
        <v>401</v>
      </c>
      <c r="D52" s="329" t="s">
        <v>160</v>
      </c>
      <c r="E52" s="329" t="s">
        <v>336</v>
      </c>
      <c r="F52" s="17" t="s">
        <v>337</v>
      </c>
    </row>
    <row r="53" spans="1:6" x14ac:dyDescent="0.25">
      <c r="A53" s="329" t="s">
        <v>72</v>
      </c>
      <c r="B53" s="329" t="s">
        <v>103</v>
      </c>
      <c r="C53" s="329" t="s">
        <v>402</v>
      </c>
      <c r="D53" s="329" t="s">
        <v>160</v>
      </c>
      <c r="E53" s="329" t="s">
        <v>391</v>
      </c>
      <c r="F53" s="17" t="s">
        <v>337</v>
      </c>
    </row>
    <row r="54" spans="1:6" x14ac:dyDescent="0.25">
      <c r="A54" s="329" t="s">
        <v>72</v>
      </c>
      <c r="B54" s="329" t="s">
        <v>403</v>
      </c>
      <c r="C54" s="329" t="s">
        <v>404</v>
      </c>
      <c r="D54" s="329" t="s">
        <v>160</v>
      </c>
      <c r="E54" s="329" t="s">
        <v>336</v>
      </c>
      <c r="F54" s="17" t="s">
        <v>337</v>
      </c>
    </row>
    <row r="55" spans="1:6" x14ac:dyDescent="0.25">
      <c r="A55" s="329" t="s">
        <v>72</v>
      </c>
      <c r="B55" s="329" t="s">
        <v>104</v>
      </c>
      <c r="C55" s="329" t="s">
        <v>104</v>
      </c>
      <c r="D55" s="329" t="s">
        <v>160</v>
      </c>
      <c r="E55" s="329" t="s">
        <v>336</v>
      </c>
      <c r="F55" s="17" t="s">
        <v>337</v>
      </c>
    </row>
    <row r="56" spans="1:6" x14ac:dyDescent="0.25">
      <c r="A56" s="329" t="s">
        <v>72</v>
      </c>
      <c r="B56" s="329" t="s">
        <v>405</v>
      </c>
      <c r="C56" s="329" t="s">
        <v>406</v>
      </c>
      <c r="D56" s="329" t="s">
        <v>160</v>
      </c>
      <c r="E56" s="329" t="s">
        <v>336</v>
      </c>
      <c r="F56" s="17" t="s">
        <v>337</v>
      </c>
    </row>
    <row r="57" spans="1:6" x14ac:dyDescent="0.25">
      <c r="A57" s="329" t="s">
        <v>72</v>
      </c>
      <c r="B57" s="329" t="s">
        <v>106</v>
      </c>
      <c r="C57" s="329" t="s">
        <v>407</v>
      </c>
      <c r="D57" s="329" t="s">
        <v>160</v>
      </c>
      <c r="E57" s="329" t="s">
        <v>336</v>
      </c>
      <c r="F57" s="17" t="s">
        <v>337</v>
      </c>
    </row>
    <row r="58" spans="1:6" x14ac:dyDescent="0.25">
      <c r="A58" s="329" t="s">
        <v>72</v>
      </c>
      <c r="B58" s="329" t="s">
        <v>408</v>
      </c>
      <c r="C58" s="329" t="s">
        <v>409</v>
      </c>
      <c r="D58" s="329" t="s">
        <v>160</v>
      </c>
      <c r="E58" s="329" t="s">
        <v>336</v>
      </c>
      <c r="F58" s="17" t="s">
        <v>337</v>
      </c>
    </row>
    <row r="59" spans="1:6" x14ac:dyDescent="0.25">
      <c r="A59" s="329" t="s">
        <v>72</v>
      </c>
      <c r="B59" s="329" t="s">
        <v>410</v>
      </c>
      <c r="C59" s="329" t="s">
        <v>411</v>
      </c>
      <c r="D59" s="329" t="s">
        <v>160</v>
      </c>
      <c r="E59" s="329" t="s">
        <v>336</v>
      </c>
      <c r="F59" s="17" t="s">
        <v>337</v>
      </c>
    </row>
    <row r="60" spans="1:6" x14ac:dyDescent="0.25">
      <c r="A60" s="329" t="s">
        <v>72</v>
      </c>
      <c r="B60" s="329" t="s">
        <v>412</v>
      </c>
      <c r="C60" s="329" t="s">
        <v>413</v>
      </c>
      <c r="D60" s="329" t="s">
        <v>160</v>
      </c>
      <c r="E60" s="329" t="s">
        <v>336</v>
      </c>
      <c r="F60" s="17" t="s">
        <v>337</v>
      </c>
    </row>
    <row r="61" spans="1:6" x14ac:dyDescent="0.25">
      <c r="A61" s="329" t="s">
        <v>72</v>
      </c>
      <c r="B61" s="329" t="s">
        <v>408</v>
      </c>
      <c r="C61" s="329" t="s">
        <v>414</v>
      </c>
      <c r="D61" s="329" t="s">
        <v>160</v>
      </c>
      <c r="E61" s="329" t="s">
        <v>336</v>
      </c>
      <c r="F61" s="17" t="s">
        <v>337</v>
      </c>
    </row>
    <row r="62" spans="1:6" x14ac:dyDescent="0.25">
      <c r="A62" s="329" t="s">
        <v>72</v>
      </c>
      <c r="B62" s="329" t="s">
        <v>415</v>
      </c>
      <c r="C62" s="329" t="s">
        <v>416</v>
      </c>
      <c r="D62" s="329" t="s">
        <v>160</v>
      </c>
      <c r="E62" s="329" t="s">
        <v>336</v>
      </c>
      <c r="F62" s="17" t="s">
        <v>337</v>
      </c>
    </row>
    <row r="63" spans="1:6" x14ac:dyDescent="0.25">
      <c r="A63" s="329" t="s">
        <v>72</v>
      </c>
      <c r="B63" s="329" t="s">
        <v>408</v>
      </c>
      <c r="C63" s="329" t="s">
        <v>417</v>
      </c>
      <c r="D63" s="329" t="s">
        <v>160</v>
      </c>
      <c r="E63" s="329" t="s">
        <v>336</v>
      </c>
      <c r="F63" s="17" t="s">
        <v>337</v>
      </c>
    </row>
    <row r="64" spans="1:6" x14ac:dyDescent="0.25">
      <c r="A64" s="329" t="s">
        <v>72</v>
      </c>
      <c r="B64" s="329" t="s">
        <v>103</v>
      </c>
      <c r="C64" s="329" t="s">
        <v>418</v>
      </c>
      <c r="D64" s="329" t="s">
        <v>160</v>
      </c>
      <c r="E64" s="329" t="s">
        <v>336</v>
      </c>
      <c r="F64" s="17" t="s">
        <v>337</v>
      </c>
    </row>
    <row r="65" spans="1:6" x14ac:dyDescent="0.25">
      <c r="A65" s="329" t="s">
        <v>72</v>
      </c>
      <c r="B65" s="329" t="s">
        <v>394</v>
      </c>
      <c r="C65" s="329" t="s">
        <v>419</v>
      </c>
      <c r="D65" s="329" t="s">
        <v>160</v>
      </c>
      <c r="E65" s="329" t="s">
        <v>336</v>
      </c>
      <c r="F65" s="17" t="s">
        <v>337</v>
      </c>
    </row>
    <row r="66" spans="1:6" x14ac:dyDescent="0.25">
      <c r="A66" s="329" t="s">
        <v>72</v>
      </c>
      <c r="B66" s="329" t="s">
        <v>420</v>
      </c>
      <c r="C66" s="329" t="s">
        <v>421</v>
      </c>
      <c r="D66" s="329" t="s">
        <v>160</v>
      </c>
      <c r="E66" s="329" t="s">
        <v>336</v>
      </c>
      <c r="F66" s="17" t="s">
        <v>337</v>
      </c>
    </row>
    <row r="67" spans="1:6" x14ac:dyDescent="0.25">
      <c r="A67" s="329" t="s">
        <v>72</v>
      </c>
      <c r="B67" s="329" t="s">
        <v>103</v>
      </c>
      <c r="C67" s="329" t="s">
        <v>422</v>
      </c>
      <c r="D67" s="329" t="s">
        <v>160</v>
      </c>
      <c r="E67" s="329" t="s">
        <v>423</v>
      </c>
      <c r="F67" s="17" t="s">
        <v>337</v>
      </c>
    </row>
    <row r="68" spans="1:6" x14ac:dyDescent="0.25">
      <c r="A68" s="329" t="s">
        <v>72</v>
      </c>
      <c r="B68" s="329" t="s">
        <v>103</v>
      </c>
      <c r="C68" s="329" t="s">
        <v>424</v>
      </c>
      <c r="D68" s="329" t="s">
        <v>160</v>
      </c>
      <c r="E68" s="329" t="s">
        <v>336</v>
      </c>
      <c r="F68" s="17" t="s">
        <v>337</v>
      </c>
    </row>
    <row r="69" spans="1:6" x14ac:dyDescent="0.25">
      <c r="A69" s="329" t="s">
        <v>72</v>
      </c>
      <c r="B69" s="329" t="s">
        <v>394</v>
      </c>
      <c r="C69" s="329" t="s">
        <v>425</v>
      </c>
      <c r="D69" s="329" t="s">
        <v>160</v>
      </c>
      <c r="E69" s="329" t="s">
        <v>336</v>
      </c>
      <c r="F69" s="17" t="s">
        <v>337</v>
      </c>
    </row>
    <row r="70" spans="1:6" x14ac:dyDescent="0.25">
      <c r="A70" s="329" t="s">
        <v>72</v>
      </c>
      <c r="B70" s="329" t="s">
        <v>396</v>
      </c>
      <c r="C70" s="329" t="s">
        <v>426</v>
      </c>
      <c r="D70" s="329" t="s">
        <v>160</v>
      </c>
      <c r="E70" s="329" t="s">
        <v>336</v>
      </c>
      <c r="F70" s="17" t="s">
        <v>337</v>
      </c>
    </row>
    <row r="71" spans="1:6" x14ac:dyDescent="0.25">
      <c r="A71" s="329" t="s">
        <v>72</v>
      </c>
      <c r="B71" s="329" t="s">
        <v>398</v>
      </c>
      <c r="C71" s="329" t="s">
        <v>427</v>
      </c>
      <c r="D71" s="329" t="s">
        <v>160</v>
      </c>
      <c r="E71" s="329" t="s">
        <v>336</v>
      </c>
      <c r="F71" s="17" t="s">
        <v>337</v>
      </c>
    </row>
    <row r="72" spans="1:6" x14ac:dyDescent="0.25">
      <c r="A72" s="329" t="s">
        <v>72</v>
      </c>
      <c r="B72" s="329" t="s">
        <v>403</v>
      </c>
      <c r="C72" s="329" t="s">
        <v>428</v>
      </c>
      <c r="D72" s="329" t="s">
        <v>160</v>
      </c>
      <c r="E72" s="329" t="s">
        <v>336</v>
      </c>
      <c r="F72" s="17" t="s">
        <v>337</v>
      </c>
    </row>
    <row r="73" spans="1:6" x14ac:dyDescent="0.25">
      <c r="A73" s="329" t="s">
        <v>72</v>
      </c>
      <c r="B73" s="329" t="s">
        <v>111</v>
      </c>
      <c r="C73" s="329" t="s">
        <v>429</v>
      </c>
      <c r="D73" s="329" t="s">
        <v>160</v>
      </c>
      <c r="E73" s="329" t="s">
        <v>336</v>
      </c>
      <c r="F73" s="17" t="s">
        <v>337</v>
      </c>
    </row>
    <row r="74" spans="1:6" x14ac:dyDescent="0.25">
      <c r="A74" s="329" t="s">
        <v>72</v>
      </c>
      <c r="B74" s="329" t="s">
        <v>111</v>
      </c>
      <c r="C74" s="329" t="s">
        <v>429</v>
      </c>
      <c r="D74" s="329" t="s">
        <v>161</v>
      </c>
      <c r="E74" s="329" t="s">
        <v>336</v>
      </c>
      <c r="F74" s="17" t="s">
        <v>337</v>
      </c>
    </row>
    <row r="75" spans="1:6" x14ac:dyDescent="0.25">
      <c r="A75" s="329" t="s">
        <v>72</v>
      </c>
      <c r="B75" s="329" t="s">
        <v>113</v>
      </c>
      <c r="C75" s="329" t="s">
        <v>113</v>
      </c>
      <c r="D75" s="329" t="s">
        <v>160</v>
      </c>
      <c r="E75" s="329" t="s">
        <v>336</v>
      </c>
      <c r="F75" s="17" t="s">
        <v>337</v>
      </c>
    </row>
    <row r="76" spans="1:6" x14ac:dyDescent="0.25">
      <c r="A76" s="329" t="s">
        <v>72</v>
      </c>
      <c r="B76" s="329" t="s">
        <v>103</v>
      </c>
      <c r="C76" s="329" t="s">
        <v>430</v>
      </c>
      <c r="D76" s="329" t="s">
        <v>160</v>
      </c>
      <c r="E76" s="329" t="s">
        <v>336</v>
      </c>
      <c r="F76" s="17" t="s">
        <v>337</v>
      </c>
    </row>
    <row r="77" spans="1:6" x14ac:dyDescent="0.25">
      <c r="A77" s="329" t="s">
        <v>72</v>
      </c>
      <c r="B77" s="329" t="s">
        <v>392</v>
      </c>
      <c r="C77" s="329" t="s">
        <v>431</v>
      </c>
      <c r="D77" s="329" t="s">
        <v>160</v>
      </c>
      <c r="E77" s="329" t="s">
        <v>336</v>
      </c>
      <c r="F77" s="17" t="s">
        <v>337</v>
      </c>
    </row>
    <row r="78" spans="1:6" x14ac:dyDescent="0.25">
      <c r="A78" s="329" t="s">
        <v>72</v>
      </c>
      <c r="B78" s="329" t="s">
        <v>394</v>
      </c>
      <c r="C78" s="329" t="s">
        <v>432</v>
      </c>
      <c r="D78" s="329" t="s">
        <v>160</v>
      </c>
      <c r="E78" s="329" t="s">
        <v>336</v>
      </c>
      <c r="F78" s="17" t="s">
        <v>337</v>
      </c>
    </row>
    <row r="79" spans="1:6" x14ac:dyDescent="0.25">
      <c r="A79" s="329" t="s">
        <v>72</v>
      </c>
      <c r="B79" s="329" t="s">
        <v>396</v>
      </c>
      <c r="C79" s="329" t="s">
        <v>433</v>
      </c>
      <c r="D79" s="329" t="s">
        <v>160</v>
      </c>
      <c r="E79" s="329" t="s">
        <v>336</v>
      </c>
      <c r="F79" s="17" t="s">
        <v>337</v>
      </c>
    </row>
    <row r="80" spans="1:6" x14ac:dyDescent="0.25">
      <c r="A80" s="329" t="s">
        <v>72</v>
      </c>
      <c r="B80" s="329" t="s">
        <v>398</v>
      </c>
      <c r="C80" s="329" t="s">
        <v>434</v>
      </c>
      <c r="D80" s="329" t="s">
        <v>160</v>
      </c>
      <c r="E80" s="329" t="s">
        <v>336</v>
      </c>
      <c r="F80" s="17" t="s">
        <v>337</v>
      </c>
    </row>
    <row r="81" spans="1:6" x14ac:dyDescent="0.25">
      <c r="A81" s="329" t="s">
        <v>72</v>
      </c>
      <c r="B81" s="329" t="s">
        <v>400</v>
      </c>
      <c r="C81" s="329" t="s">
        <v>435</v>
      </c>
      <c r="D81" s="329" t="s">
        <v>160</v>
      </c>
      <c r="E81" s="329" t="s">
        <v>336</v>
      </c>
      <c r="F81" s="17" t="s">
        <v>337</v>
      </c>
    </row>
    <row r="82" spans="1:6" x14ac:dyDescent="0.25">
      <c r="A82" s="329" t="s">
        <v>72</v>
      </c>
      <c r="B82" s="329" t="s">
        <v>103</v>
      </c>
      <c r="C82" s="329" t="s">
        <v>436</v>
      </c>
      <c r="D82" s="329" t="s">
        <v>160</v>
      </c>
      <c r="E82" s="329" t="s">
        <v>336</v>
      </c>
      <c r="F82" s="17" t="s">
        <v>337</v>
      </c>
    </row>
    <row r="83" spans="1:6" x14ac:dyDescent="0.25">
      <c r="A83" s="329" t="s">
        <v>72</v>
      </c>
      <c r="B83" s="329" t="s">
        <v>403</v>
      </c>
      <c r="C83" s="329" t="s">
        <v>437</v>
      </c>
      <c r="D83" s="329" t="s">
        <v>160</v>
      </c>
      <c r="E83" s="329" t="s">
        <v>336</v>
      </c>
      <c r="F83" s="17" t="s">
        <v>337</v>
      </c>
    </row>
    <row r="84" spans="1:6" x14ac:dyDescent="0.25">
      <c r="A84" s="329" t="s">
        <v>72</v>
      </c>
      <c r="B84" s="329" t="s">
        <v>103</v>
      </c>
      <c r="C84" s="329" t="s">
        <v>438</v>
      </c>
      <c r="D84" s="329" t="s">
        <v>160</v>
      </c>
      <c r="E84" s="329" t="s">
        <v>336</v>
      </c>
      <c r="F84" s="17" t="s">
        <v>337</v>
      </c>
    </row>
    <row r="85" spans="1:6" x14ac:dyDescent="0.25">
      <c r="A85" s="329" t="s">
        <v>72</v>
      </c>
      <c r="B85" s="329" t="s">
        <v>114</v>
      </c>
      <c r="C85" s="329" t="s">
        <v>114</v>
      </c>
      <c r="D85" s="329" t="s">
        <v>160</v>
      </c>
      <c r="E85" s="329" t="s">
        <v>336</v>
      </c>
      <c r="F85" s="17" t="s">
        <v>337</v>
      </c>
    </row>
    <row r="86" spans="1:6" x14ac:dyDescent="0.25">
      <c r="A86" s="329" t="s">
        <v>72</v>
      </c>
      <c r="B86" s="329" t="s">
        <v>114</v>
      </c>
      <c r="C86" s="329" t="s">
        <v>114</v>
      </c>
      <c r="D86" s="329" t="s">
        <v>161</v>
      </c>
      <c r="E86" s="329" t="s">
        <v>336</v>
      </c>
      <c r="F86" s="17" t="s">
        <v>337</v>
      </c>
    </row>
    <row r="87" spans="1:6" x14ac:dyDescent="0.25">
      <c r="A87" s="329" t="s">
        <v>439</v>
      </c>
      <c r="B87" s="329" t="s">
        <v>116</v>
      </c>
      <c r="C87" s="329" t="s">
        <v>440</v>
      </c>
      <c r="D87" s="329" t="s">
        <v>160</v>
      </c>
      <c r="E87" s="329" t="s">
        <v>336</v>
      </c>
      <c r="F87" s="17" t="s">
        <v>337</v>
      </c>
    </row>
    <row r="89" spans="1:6" ht="16.5" thickBot="1" x14ac:dyDescent="0.3">
      <c r="A89" s="14" t="s">
        <v>441</v>
      </c>
    </row>
    <row r="90" spans="1:6" ht="16.5" thickBot="1" x14ac:dyDescent="0.3">
      <c r="A90" s="47" t="s">
        <v>165</v>
      </c>
      <c r="B90" s="50" t="s">
        <v>91</v>
      </c>
      <c r="C90" s="50" t="s">
        <v>331</v>
      </c>
      <c r="D90" s="50" t="s">
        <v>332</v>
      </c>
      <c r="E90" s="50" t="s">
        <v>333</v>
      </c>
      <c r="F90" s="51" t="s">
        <v>334</v>
      </c>
    </row>
    <row r="91" spans="1:6" x14ac:dyDescent="0.25">
      <c r="A91" s="328" t="s">
        <v>63</v>
      </c>
      <c r="B91" s="328" t="s">
        <v>119</v>
      </c>
      <c r="C91" s="328" t="s">
        <v>335</v>
      </c>
      <c r="D91" s="328" t="s">
        <v>160</v>
      </c>
      <c r="E91" s="328" t="s">
        <v>336</v>
      </c>
      <c r="F91" s="44" t="s">
        <v>442</v>
      </c>
    </row>
    <row r="92" spans="1:6" x14ac:dyDescent="0.25">
      <c r="A92" s="329" t="s">
        <v>63</v>
      </c>
      <c r="B92" s="329" t="s">
        <v>117</v>
      </c>
      <c r="C92" s="329" t="s">
        <v>117</v>
      </c>
      <c r="D92" s="329" t="s">
        <v>160</v>
      </c>
      <c r="E92" s="329" t="s">
        <v>336</v>
      </c>
      <c r="F92" s="44" t="s">
        <v>442</v>
      </c>
    </row>
    <row r="93" spans="1:6" x14ac:dyDescent="0.25">
      <c r="A93" s="329" t="s">
        <v>66</v>
      </c>
      <c r="B93" s="329" t="s">
        <v>102</v>
      </c>
      <c r="C93" s="329" t="s">
        <v>443</v>
      </c>
      <c r="D93" s="329" t="s">
        <v>160</v>
      </c>
      <c r="E93" s="329" t="s">
        <v>336</v>
      </c>
      <c r="F93" s="44" t="s">
        <v>442</v>
      </c>
    </row>
    <row r="94" spans="1:6" x14ac:dyDescent="0.25">
      <c r="A94" s="329" t="s">
        <v>66</v>
      </c>
      <c r="B94" s="329" t="s">
        <v>339</v>
      </c>
      <c r="C94" s="329" t="s">
        <v>340</v>
      </c>
      <c r="D94" s="329" t="s">
        <v>160</v>
      </c>
      <c r="E94" s="329" t="s">
        <v>341</v>
      </c>
      <c r="F94" s="44" t="s">
        <v>442</v>
      </c>
    </row>
    <row r="95" spans="1:6" x14ac:dyDescent="0.25">
      <c r="A95" s="329" t="s">
        <v>66</v>
      </c>
      <c r="B95" s="329" t="s">
        <v>102</v>
      </c>
      <c r="C95" s="329" t="s">
        <v>444</v>
      </c>
      <c r="D95" s="329" t="s">
        <v>160</v>
      </c>
      <c r="E95" s="329" t="s">
        <v>336</v>
      </c>
      <c r="F95" s="44" t="s">
        <v>442</v>
      </c>
    </row>
    <row r="96" spans="1:6" x14ac:dyDescent="0.25">
      <c r="A96" s="329" t="s">
        <v>66</v>
      </c>
      <c r="B96" s="329" t="s">
        <v>105</v>
      </c>
      <c r="C96" s="329" t="s">
        <v>343</v>
      </c>
      <c r="D96" s="329" t="s">
        <v>160</v>
      </c>
      <c r="E96" s="329" t="s">
        <v>336</v>
      </c>
      <c r="F96" s="44" t="s">
        <v>442</v>
      </c>
    </row>
    <row r="97" spans="1:6" x14ac:dyDescent="0.25">
      <c r="A97" s="329" t="s">
        <v>66</v>
      </c>
      <c r="B97" s="329" t="s">
        <v>102</v>
      </c>
      <c r="C97" s="329" t="s">
        <v>195</v>
      </c>
      <c r="D97" s="329" t="s">
        <v>160</v>
      </c>
      <c r="E97" s="329" t="s">
        <v>336</v>
      </c>
      <c r="F97" s="44" t="s">
        <v>442</v>
      </c>
    </row>
    <row r="98" spans="1:6" x14ac:dyDescent="0.25">
      <c r="A98" s="329" t="s">
        <v>66</v>
      </c>
      <c r="B98" s="329" t="s">
        <v>101</v>
      </c>
      <c r="C98" s="329" t="s">
        <v>445</v>
      </c>
      <c r="D98" s="329" t="s">
        <v>160</v>
      </c>
      <c r="E98" s="329" t="s">
        <v>336</v>
      </c>
      <c r="F98" s="44" t="s">
        <v>442</v>
      </c>
    </row>
    <row r="99" spans="1:6" x14ac:dyDescent="0.25">
      <c r="A99" s="329" t="s">
        <v>66</v>
      </c>
      <c r="B99" s="329" t="s">
        <v>101</v>
      </c>
      <c r="C99" s="329" t="s">
        <v>445</v>
      </c>
      <c r="D99" s="329" t="s">
        <v>160</v>
      </c>
      <c r="E99" s="329" t="s">
        <v>391</v>
      </c>
      <c r="F99" s="44" t="s">
        <v>442</v>
      </c>
    </row>
    <row r="100" spans="1:6" x14ac:dyDescent="0.25">
      <c r="A100" s="329" t="s">
        <v>66</v>
      </c>
      <c r="B100" s="329" t="s">
        <v>108</v>
      </c>
      <c r="C100" s="329" t="s">
        <v>352</v>
      </c>
      <c r="D100" s="329" t="s">
        <v>160</v>
      </c>
      <c r="E100" s="329" t="s">
        <v>336</v>
      </c>
      <c r="F100" s="44" t="s">
        <v>442</v>
      </c>
    </row>
    <row r="101" spans="1:6" s="230" customFormat="1" x14ac:dyDescent="0.25">
      <c r="A101" s="330" t="s">
        <v>66</v>
      </c>
      <c r="B101" s="330" t="s">
        <v>105</v>
      </c>
      <c r="C101" s="330" t="s">
        <v>105</v>
      </c>
      <c r="D101" s="330" t="s">
        <v>160</v>
      </c>
      <c r="E101" s="330" t="s">
        <v>336</v>
      </c>
      <c r="F101" s="44" t="s">
        <v>442</v>
      </c>
    </row>
    <row r="102" spans="1:6" x14ac:dyDescent="0.25">
      <c r="A102" s="329" t="s">
        <v>66</v>
      </c>
      <c r="B102" s="329" t="s">
        <v>105</v>
      </c>
      <c r="C102" s="329" t="s">
        <v>446</v>
      </c>
      <c r="D102" s="329" t="s">
        <v>160</v>
      </c>
      <c r="E102" s="329" t="s">
        <v>336</v>
      </c>
      <c r="F102" s="44" t="s">
        <v>442</v>
      </c>
    </row>
    <row r="103" spans="1:6" x14ac:dyDescent="0.25">
      <c r="A103" s="329" t="s">
        <v>66</v>
      </c>
      <c r="B103" s="329" t="s">
        <v>105</v>
      </c>
      <c r="C103" s="329" t="s">
        <v>446</v>
      </c>
      <c r="D103" s="329" t="s">
        <v>160</v>
      </c>
      <c r="E103" s="329" t="s">
        <v>391</v>
      </c>
      <c r="F103" s="44" t="s">
        <v>442</v>
      </c>
    </row>
    <row r="104" spans="1:6" x14ac:dyDescent="0.25">
      <c r="A104" s="329" t="s">
        <v>66</v>
      </c>
      <c r="B104" s="329" t="s">
        <v>102</v>
      </c>
      <c r="C104" s="329" t="s">
        <v>447</v>
      </c>
      <c r="D104" s="329" t="s">
        <v>160</v>
      </c>
      <c r="E104" s="329" t="s">
        <v>336</v>
      </c>
      <c r="F104" s="44" t="s">
        <v>442</v>
      </c>
    </row>
    <row r="105" spans="1:6" x14ac:dyDescent="0.25">
      <c r="A105" s="329" t="s">
        <v>66</v>
      </c>
      <c r="B105" s="329" t="s">
        <v>101</v>
      </c>
      <c r="C105" s="329" t="s">
        <v>448</v>
      </c>
      <c r="D105" s="329" t="s">
        <v>160</v>
      </c>
      <c r="E105" s="329" t="s">
        <v>336</v>
      </c>
      <c r="F105" s="44" t="s">
        <v>442</v>
      </c>
    </row>
    <row r="106" spans="1:6" x14ac:dyDescent="0.25">
      <c r="A106" s="329" t="s">
        <v>66</v>
      </c>
      <c r="B106" s="329" t="s">
        <v>101</v>
      </c>
      <c r="C106" s="329" t="s">
        <v>448</v>
      </c>
      <c r="D106" s="329" t="s">
        <v>160</v>
      </c>
      <c r="E106" s="329" t="s">
        <v>391</v>
      </c>
      <c r="F106" s="44" t="s">
        <v>442</v>
      </c>
    </row>
    <row r="107" spans="1:6" x14ac:dyDescent="0.25">
      <c r="A107" s="329" t="s">
        <v>66</v>
      </c>
      <c r="B107" s="329" t="s">
        <v>162</v>
      </c>
      <c r="C107" s="329" t="s">
        <v>367</v>
      </c>
      <c r="D107" s="329" t="s">
        <v>160</v>
      </c>
      <c r="E107" s="329" t="s">
        <v>336</v>
      </c>
      <c r="F107" s="44" t="s">
        <v>442</v>
      </c>
    </row>
    <row r="108" spans="1:6" x14ac:dyDescent="0.25">
      <c r="A108" s="329" t="s">
        <v>66</v>
      </c>
      <c r="B108" s="329" t="s">
        <v>107</v>
      </c>
      <c r="C108" s="329" t="s">
        <v>107</v>
      </c>
      <c r="D108" s="329" t="s">
        <v>160</v>
      </c>
      <c r="E108" s="329" t="s">
        <v>336</v>
      </c>
      <c r="F108" s="44" t="s">
        <v>442</v>
      </c>
    </row>
    <row r="109" spans="1:6" x14ac:dyDescent="0.25">
      <c r="A109" s="329" t="s">
        <v>66</v>
      </c>
      <c r="B109" s="329" t="s">
        <v>108</v>
      </c>
      <c r="C109" s="329" t="s">
        <v>449</v>
      </c>
      <c r="D109" s="329" t="s">
        <v>160</v>
      </c>
      <c r="E109" s="329" t="s">
        <v>336</v>
      </c>
      <c r="F109" s="44" t="s">
        <v>442</v>
      </c>
    </row>
    <row r="110" spans="1:6" x14ac:dyDescent="0.25">
      <c r="A110" s="329" t="s">
        <v>66</v>
      </c>
      <c r="B110" s="329" t="s">
        <v>102</v>
      </c>
      <c r="C110" s="329" t="s">
        <v>450</v>
      </c>
      <c r="D110" s="329" t="s">
        <v>160</v>
      </c>
      <c r="E110" s="329" t="s">
        <v>336</v>
      </c>
      <c r="F110" s="44" t="s">
        <v>442</v>
      </c>
    </row>
    <row r="111" spans="1:6" x14ac:dyDescent="0.25">
      <c r="A111" s="331" t="s">
        <v>66</v>
      </c>
      <c r="B111" s="331" t="s">
        <v>128</v>
      </c>
      <c r="C111" s="331" t="s">
        <v>451</v>
      </c>
      <c r="D111" s="331" t="s">
        <v>160</v>
      </c>
      <c r="E111" s="331" t="s">
        <v>452</v>
      </c>
      <c r="F111" s="44" t="s">
        <v>442</v>
      </c>
    </row>
    <row r="112" spans="1:6" x14ac:dyDescent="0.25">
      <c r="A112" s="331" t="s">
        <v>66</v>
      </c>
      <c r="B112" s="331" t="s">
        <v>128</v>
      </c>
      <c r="C112" s="331" t="s">
        <v>453</v>
      </c>
      <c r="D112" s="331" t="s">
        <v>160</v>
      </c>
      <c r="E112" s="331" t="s">
        <v>336</v>
      </c>
      <c r="F112" s="44" t="s">
        <v>442</v>
      </c>
    </row>
    <row r="113" spans="1:6" x14ac:dyDescent="0.25">
      <c r="A113" s="331" t="s">
        <v>66</v>
      </c>
      <c r="B113" s="331" t="s">
        <v>128</v>
      </c>
      <c r="C113" s="331" t="s">
        <v>454</v>
      </c>
      <c r="D113" s="331" t="s">
        <v>160</v>
      </c>
      <c r="E113" s="331" t="s">
        <v>336</v>
      </c>
      <c r="F113" s="44" t="s">
        <v>442</v>
      </c>
    </row>
    <row r="114" spans="1:6" x14ac:dyDescent="0.25">
      <c r="A114" s="331" t="s">
        <v>66</v>
      </c>
      <c r="B114" s="331" t="s">
        <v>128</v>
      </c>
      <c r="C114" s="331" t="s">
        <v>455</v>
      </c>
      <c r="D114" s="331" t="s">
        <v>160</v>
      </c>
      <c r="E114" s="331" t="s">
        <v>336</v>
      </c>
      <c r="F114" s="44" t="s">
        <v>442</v>
      </c>
    </row>
    <row r="115" spans="1:6" x14ac:dyDescent="0.25">
      <c r="A115" s="331" t="s">
        <v>66</v>
      </c>
      <c r="B115" s="331" t="s">
        <v>128</v>
      </c>
      <c r="C115" s="331" t="s">
        <v>456</v>
      </c>
      <c r="D115" s="331" t="s">
        <v>160</v>
      </c>
      <c r="E115" s="331" t="s">
        <v>336</v>
      </c>
      <c r="F115" s="44" t="s">
        <v>442</v>
      </c>
    </row>
    <row r="116" spans="1:6" s="230" customFormat="1" x14ac:dyDescent="0.25">
      <c r="A116" s="331" t="s">
        <v>66</v>
      </c>
      <c r="B116" s="331" t="s">
        <v>128</v>
      </c>
      <c r="C116" s="332" t="s">
        <v>457</v>
      </c>
      <c r="D116" s="331" t="s">
        <v>160</v>
      </c>
      <c r="E116" s="332" t="s">
        <v>336</v>
      </c>
      <c r="F116" s="44" t="s">
        <v>442</v>
      </c>
    </row>
    <row r="117" spans="1:6" x14ac:dyDescent="0.25">
      <c r="A117" s="329" t="s">
        <v>66</v>
      </c>
      <c r="B117" s="329" t="s">
        <v>101</v>
      </c>
      <c r="C117" s="329" t="s">
        <v>458</v>
      </c>
      <c r="D117" s="329" t="s">
        <v>160</v>
      </c>
      <c r="E117" s="329" t="s">
        <v>336</v>
      </c>
      <c r="F117" s="44" t="s">
        <v>442</v>
      </c>
    </row>
    <row r="118" spans="1:6" x14ac:dyDescent="0.25">
      <c r="A118" s="329" t="s">
        <v>383</v>
      </c>
      <c r="B118" s="329" t="s">
        <v>112</v>
      </c>
      <c r="C118" s="329" t="s">
        <v>112</v>
      </c>
      <c r="D118" s="329" t="s">
        <v>160</v>
      </c>
      <c r="E118" s="329" t="s">
        <v>336</v>
      </c>
      <c r="F118" s="44" t="s">
        <v>442</v>
      </c>
    </row>
    <row r="119" spans="1:6" x14ac:dyDescent="0.25">
      <c r="A119" s="329" t="s">
        <v>383</v>
      </c>
      <c r="B119" s="329" t="s">
        <v>112</v>
      </c>
      <c r="C119" s="329" t="s">
        <v>112</v>
      </c>
      <c r="D119" s="329" t="s">
        <v>161</v>
      </c>
      <c r="E119" s="329" t="s">
        <v>336</v>
      </c>
      <c r="F119" s="44" t="s">
        <v>442</v>
      </c>
    </row>
    <row r="120" spans="1:6" x14ac:dyDescent="0.25">
      <c r="A120" s="329" t="s">
        <v>70</v>
      </c>
      <c r="B120" s="329" t="s">
        <v>111</v>
      </c>
      <c r="C120" s="329" t="s">
        <v>385</v>
      </c>
      <c r="D120" s="329" t="s">
        <v>160</v>
      </c>
      <c r="E120" s="329" t="s">
        <v>336</v>
      </c>
      <c r="F120" s="44" t="s">
        <v>442</v>
      </c>
    </row>
    <row r="121" spans="1:6" x14ac:dyDescent="0.25">
      <c r="A121" s="329" t="s">
        <v>70</v>
      </c>
      <c r="B121" s="329" t="s">
        <v>111</v>
      </c>
      <c r="C121" s="329" t="s">
        <v>388</v>
      </c>
      <c r="D121" s="329" t="s">
        <v>160</v>
      </c>
      <c r="E121" s="329" t="s">
        <v>336</v>
      </c>
      <c r="F121" s="44" t="s">
        <v>442</v>
      </c>
    </row>
    <row r="122" spans="1:6" x14ac:dyDescent="0.25">
      <c r="A122" s="329" t="s">
        <v>70</v>
      </c>
      <c r="B122" s="329" t="s">
        <v>111</v>
      </c>
      <c r="C122" s="329" t="s">
        <v>388</v>
      </c>
      <c r="D122" s="329" t="s">
        <v>161</v>
      </c>
      <c r="E122" s="329" t="s">
        <v>336</v>
      </c>
      <c r="F122" s="44" t="s">
        <v>442</v>
      </c>
    </row>
    <row r="123" spans="1:6" x14ac:dyDescent="0.25">
      <c r="A123" s="329" t="s">
        <v>72</v>
      </c>
      <c r="B123" s="329" t="s">
        <v>103</v>
      </c>
      <c r="C123" s="329" t="s">
        <v>389</v>
      </c>
      <c r="D123" s="329" t="s">
        <v>160</v>
      </c>
      <c r="E123" s="329" t="s">
        <v>336</v>
      </c>
      <c r="F123" s="44" t="s">
        <v>442</v>
      </c>
    </row>
    <row r="124" spans="1:6" x14ac:dyDescent="0.25">
      <c r="A124" s="329" t="s">
        <v>72</v>
      </c>
      <c r="B124" s="329" t="s">
        <v>103</v>
      </c>
      <c r="C124" s="329" t="s">
        <v>390</v>
      </c>
      <c r="D124" s="329" t="s">
        <v>160</v>
      </c>
      <c r="E124" s="329" t="s">
        <v>391</v>
      </c>
      <c r="F124" s="44" t="s">
        <v>442</v>
      </c>
    </row>
    <row r="125" spans="1:6" x14ac:dyDescent="0.25">
      <c r="A125" s="329" t="s">
        <v>72</v>
      </c>
      <c r="B125" s="329" t="s">
        <v>103</v>
      </c>
      <c r="C125" s="329" t="s">
        <v>390</v>
      </c>
      <c r="D125" s="329" t="s">
        <v>161</v>
      </c>
      <c r="E125" s="329" t="s">
        <v>391</v>
      </c>
      <c r="F125" s="44" t="s">
        <v>442</v>
      </c>
    </row>
    <row r="126" spans="1:6" x14ac:dyDescent="0.25">
      <c r="A126" s="329" t="s">
        <v>72</v>
      </c>
      <c r="B126" s="329" t="s">
        <v>104</v>
      </c>
      <c r="C126" s="329" t="s">
        <v>104</v>
      </c>
      <c r="D126" s="329" t="s">
        <v>160</v>
      </c>
      <c r="E126" s="329" t="s">
        <v>336</v>
      </c>
      <c r="F126" s="44" t="s">
        <v>442</v>
      </c>
    </row>
    <row r="127" spans="1:6" x14ac:dyDescent="0.25">
      <c r="A127" s="329" t="s">
        <v>72</v>
      </c>
      <c r="B127" s="329" t="s">
        <v>106</v>
      </c>
      <c r="C127" s="329" t="s">
        <v>407</v>
      </c>
      <c r="D127" s="329" t="s">
        <v>160</v>
      </c>
      <c r="E127" s="329" t="s">
        <v>336</v>
      </c>
      <c r="F127" s="44" t="s">
        <v>442</v>
      </c>
    </row>
    <row r="128" spans="1:6" x14ac:dyDescent="0.25">
      <c r="A128" s="329" t="s">
        <v>72</v>
      </c>
      <c r="B128" s="329" t="s">
        <v>111</v>
      </c>
      <c r="C128" s="329" t="s">
        <v>429</v>
      </c>
      <c r="D128" s="329" t="s">
        <v>160</v>
      </c>
      <c r="E128" s="329" t="s">
        <v>336</v>
      </c>
      <c r="F128" s="44" t="s">
        <v>442</v>
      </c>
    </row>
    <row r="129" spans="1:6" x14ac:dyDescent="0.25">
      <c r="A129" s="329" t="s">
        <v>72</v>
      </c>
      <c r="B129" s="329" t="s">
        <v>111</v>
      </c>
      <c r="C129" s="329" t="s">
        <v>429</v>
      </c>
      <c r="D129" s="329" t="s">
        <v>161</v>
      </c>
      <c r="E129" s="329" t="s">
        <v>336</v>
      </c>
      <c r="F129" s="44" t="s">
        <v>442</v>
      </c>
    </row>
    <row r="130" spans="1:6" x14ac:dyDescent="0.25">
      <c r="A130" s="329" t="s">
        <v>72</v>
      </c>
      <c r="B130" s="329" t="s">
        <v>113</v>
      </c>
      <c r="C130" s="329" t="s">
        <v>113</v>
      </c>
      <c r="D130" s="329" t="s">
        <v>160</v>
      </c>
      <c r="E130" s="329" t="s">
        <v>336</v>
      </c>
      <c r="F130" s="44" t="s">
        <v>442</v>
      </c>
    </row>
    <row r="131" spans="1:6" x14ac:dyDescent="0.25">
      <c r="A131" s="329" t="s">
        <v>72</v>
      </c>
      <c r="B131" s="329" t="s">
        <v>113</v>
      </c>
      <c r="C131" s="329" t="s">
        <v>113</v>
      </c>
      <c r="D131" s="329" t="s">
        <v>160</v>
      </c>
      <c r="E131" s="329" t="s">
        <v>391</v>
      </c>
      <c r="F131" s="44" t="s">
        <v>442</v>
      </c>
    </row>
    <row r="132" spans="1:6" x14ac:dyDescent="0.25">
      <c r="A132" s="329" t="s">
        <v>72</v>
      </c>
      <c r="B132" s="329" t="s">
        <v>103</v>
      </c>
      <c r="C132" s="329" t="s">
        <v>430</v>
      </c>
      <c r="D132" s="329" t="s">
        <v>160</v>
      </c>
      <c r="E132" s="329" t="s">
        <v>336</v>
      </c>
      <c r="F132" s="44" t="s">
        <v>442</v>
      </c>
    </row>
    <row r="133" spans="1:6" x14ac:dyDescent="0.25">
      <c r="A133" s="329" t="s">
        <v>72</v>
      </c>
      <c r="B133" s="329" t="s">
        <v>114</v>
      </c>
      <c r="C133" s="329" t="s">
        <v>114</v>
      </c>
      <c r="D133" s="329" t="s">
        <v>160</v>
      </c>
      <c r="E133" s="329" t="s">
        <v>336</v>
      </c>
      <c r="F133" s="44" t="s">
        <v>442</v>
      </c>
    </row>
    <row r="134" spans="1:6" x14ac:dyDescent="0.25">
      <c r="A134" s="329" t="s">
        <v>72</v>
      </c>
      <c r="B134" s="329" t="s">
        <v>114</v>
      </c>
      <c r="C134" s="329" t="s">
        <v>114</v>
      </c>
      <c r="D134" s="329" t="s">
        <v>161</v>
      </c>
      <c r="E134" s="329" t="s">
        <v>336</v>
      </c>
      <c r="F134" s="44" t="s">
        <v>442</v>
      </c>
    </row>
    <row r="135" spans="1:6" x14ac:dyDescent="0.25">
      <c r="A135" s="329" t="s">
        <v>72</v>
      </c>
      <c r="B135" s="329" t="s">
        <v>114</v>
      </c>
      <c r="C135" s="329" t="s">
        <v>459</v>
      </c>
      <c r="D135" s="329" t="s">
        <v>160</v>
      </c>
      <c r="E135" s="329" t="s">
        <v>336</v>
      </c>
      <c r="F135" s="44" t="s">
        <v>442</v>
      </c>
    </row>
    <row r="136" spans="1:6" x14ac:dyDescent="0.25">
      <c r="A136" s="329" t="s">
        <v>72</v>
      </c>
      <c r="B136" s="329" t="s">
        <v>114</v>
      </c>
      <c r="C136" s="329" t="s">
        <v>459</v>
      </c>
      <c r="D136" s="329" t="s">
        <v>161</v>
      </c>
      <c r="E136" s="329" t="s">
        <v>336</v>
      </c>
      <c r="F136" s="44" t="s">
        <v>442</v>
      </c>
    </row>
    <row r="137" spans="1:6" x14ac:dyDescent="0.25">
      <c r="A137" s="331" t="s">
        <v>72</v>
      </c>
      <c r="B137" s="331" t="s">
        <v>128</v>
      </c>
      <c r="C137" s="331" t="s">
        <v>460</v>
      </c>
      <c r="D137" s="331" t="s">
        <v>160</v>
      </c>
      <c r="E137" s="331" t="s">
        <v>336</v>
      </c>
      <c r="F137" s="44" t="s">
        <v>442</v>
      </c>
    </row>
    <row r="138" spans="1:6" x14ac:dyDescent="0.25">
      <c r="A138" s="331" t="s">
        <v>72</v>
      </c>
      <c r="B138" s="331" t="s">
        <v>128</v>
      </c>
      <c r="C138" s="331" t="s">
        <v>461</v>
      </c>
      <c r="D138" s="331" t="s">
        <v>160</v>
      </c>
      <c r="E138" s="331" t="s">
        <v>336</v>
      </c>
      <c r="F138" s="44" t="s">
        <v>442</v>
      </c>
    </row>
    <row r="139" spans="1:6" x14ac:dyDescent="0.25">
      <c r="A139" s="331" t="s">
        <v>72</v>
      </c>
      <c r="B139" s="331" t="s">
        <v>128</v>
      </c>
      <c r="C139" s="331" t="s">
        <v>462</v>
      </c>
      <c r="D139" s="331" t="s">
        <v>160</v>
      </c>
      <c r="E139" s="331" t="s">
        <v>336</v>
      </c>
      <c r="F139" s="44" t="s">
        <v>442</v>
      </c>
    </row>
    <row r="140" spans="1:6" x14ac:dyDescent="0.25">
      <c r="A140" s="331" t="s">
        <v>72</v>
      </c>
      <c r="B140" s="331" t="s">
        <v>128</v>
      </c>
      <c r="C140" s="331" t="s">
        <v>463</v>
      </c>
      <c r="D140" s="331" t="s">
        <v>160</v>
      </c>
      <c r="E140" s="331" t="s">
        <v>336</v>
      </c>
      <c r="F140" s="44" t="s">
        <v>442</v>
      </c>
    </row>
    <row r="141" spans="1:6" x14ac:dyDescent="0.25">
      <c r="A141" s="331" t="s">
        <v>72</v>
      </c>
      <c r="B141" s="331" t="s">
        <v>128</v>
      </c>
      <c r="C141" s="331" t="s">
        <v>464</v>
      </c>
      <c r="D141" s="331" t="s">
        <v>160</v>
      </c>
      <c r="E141" s="331" t="s">
        <v>336</v>
      </c>
      <c r="F141" s="44" t="s">
        <v>442</v>
      </c>
    </row>
    <row r="142" spans="1:6" x14ac:dyDescent="0.25">
      <c r="A142" s="331" t="s">
        <v>72</v>
      </c>
      <c r="B142" s="331" t="s">
        <v>128</v>
      </c>
      <c r="C142" s="331" t="s">
        <v>465</v>
      </c>
      <c r="D142" s="331" t="s">
        <v>160</v>
      </c>
      <c r="E142" s="331" t="s">
        <v>336</v>
      </c>
      <c r="F142" s="44" t="s">
        <v>442</v>
      </c>
    </row>
    <row r="143" spans="1:6" x14ac:dyDescent="0.25">
      <c r="A143" s="331" t="s">
        <v>72</v>
      </c>
      <c r="B143" s="331" t="s">
        <v>128</v>
      </c>
      <c r="C143" s="331" t="s">
        <v>466</v>
      </c>
      <c r="D143" s="331" t="s">
        <v>160</v>
      </c>
      <c r="E143" s="331" t="s">
        <v>336</v>
      </c>
      <c r="F143" s="44" t="s">
        <v>442</v>
      </c>
    </row>
    <row r="144" spans="1:6" x14ac:dyDescent="0.25">
      <c r="A144" s="331" t="s">
        <v>72</v>
      </c>
      <c r="B144" s="331" t="s">
        <v>128</v>
      </c>
      <c r="C144" s="331" t="s">
        <v>467</v>
      </c>
      <c r="D144" s="331" t="s">
        <v>160</v>
      </c>
      <c r="E144" s="331" t="s">
        <v>336</v>
      </c>
      <c r="F144" s="44" t="s">
        <v>442</v>
      </c>
    </row>
    <row r="146" spans="1:6" ht="16.5" thickBot="1" x14ac:dyDescent="0.3">
      <c r="A146" s="14" t="s">
        <v>468</v>
      </c>
    </row>
    <row r="147" spans="1:6" ht="16.5" thickBot="1" x14ac:dyDescent="0.3">
      <c r="A147" s="47" t="s">
        <v>165</v>
      </c>
      <c r="B147" s="50" t="s">
        <v>91</v>
      </c>
      <c r="C147" s="50" t="s">
        <v>331</v>
      </c>
      <c r="D147" s="50" t="s">
        <v>332</v>
      </c>
      <c r="E147" s="50" t="s">
        <v>333</v>
      </c>
      <c r="F147" s="51" t="s">
        <v>334</v>
      </c>
    </row>
    <row r="148" spans="1:6" x14ac:dyDescent="0.25">
      <c r="A148" s="328" t="s">
        <v>63</v>
      </c>
      <c r="B148" s="328" t="s">
        <v>118</v>
      </c>
      <c r="C148" s="328" t="s">
        <v>118</v>
      </c>
      <c r="D148" s="328" t="s">
        <v>160</v>
      </c>
      <c r="E148" s="328" t="s">
        <v>336</v>
      </c>
      <c r="F148" s="44" t="s">
        <v>469</v>
      </c>
    </row>
    <row r="149" spans="1:6" x14ac:dyDescent="0.25">
      <c r="A149" s="329" t="s">
        <v>63</v>
      </c>
      <c r="B149" s="328" t="s">
        <v>118</v>
      </c>
      <c r="C149" s="328" t="s">
        <v>118</v>
      </c>
      <c r="D149" s="329" t="s">
        <v>160</v>
      </c>
      <c r="E149" s="329" t="s">
        <v>391</v>
      </c>
      <c r="F149" s="2" t="s">
        <v>469</v>
      </c>
    </row>
    <row r="150" spans="1:6" x14ac:dyDescent="0.25">
      <c r="A150" s="329" t="s">
        <v>63</v>
      </c>
      <c r="B150" s="329" t="s">
        <v>120</v>
      </c>
      <c r="C150" s="329" t="s">
        <v>120</v>
      </c>
      <c r="D150" s="329" t="s">
        <v>160</v>
      </c>
      <c r="E150" s="329" t="s">
        <v>336</v>
      </c>
      <c r="F150" s="2" t="s">
        <v>470</v>
      </c>
    </row>
    <row r="151" spans="1:6" x14ac:dyDescent="0.25">
      <c r="A151" s="329" t="s">
        <v>63</v>
      </c>
      <c r="B151" s="329" t="s">
        <v>120</v>
      </c>
      <c r="C151" s="329" t="s">
        <v>120</v>
      </c>
      <c r="D151" s="329" t="s">
        <v>160</v>
      </c>
      <c r="E151" s="329" t="s">
        <v>391</v>
      </c>
      <c r="F151" s="2" t="s">
        <v>470</v>
      </c>
    </row>
    <row r="152" spans="1:6" x14ac:dyDescent="0.25">
      <c r="A152" s="329" t="s">
        <v>63</v>
      </c>
      <c r="B152" s="329" t="s">
        <v>132</v>
      </c>
      <c r="C152" s="329" t="s">
        <v>132</v>
      </c>
      <c r="D152" s="329" t="s">
        <v>160</v>
      </c>
      <c r="E152" s="329" t="s">
        <v>336</v>
      </c>
      <c r="F152" s="2" t="s">
        <v>471</v>
      </c>
    </row>
    <row r="154" spans="1:6" ht="16.5" thickBot="1" x14ac:dyDescent="0.3">
      <c r="A154" s="14" t="s">
        <v>472</v>
      </c>
    </row>
    <row r="155" spans="1:6" ht="16.5" thickBot="1" x14ac:dyDescent="0.3">
      <c r="A155" s="47" t="s">
        <v>165</v>
      </c>
      <c r="B155" s="50" t="s">
        <v>91</v>
      </c>
      <c r="C155" s="50" t="s">
        <v>331</v>
      </c>
      <c r="D155" s="50" t="s">
        <v>332</v>
      </c>
      <c r="E155" s="50" t="s">
        <v>333</v>
      </c>
      <c r="F155" s="51" t="s">
        <v>334</v>
      </c>
    </row>
    <row r="156" spans="1:6" x14ac:dyDescent="0.25">
      <c r="A156" s="328" t="s">
        <v>63</v>
      </c>
      <c r="B156" s="328" t="s">
        <v>118</v>
      </c>
      <c r="C156" s="328" t="s">
        <v>199</v>
      </c>
      <c r="D156" s="328" t="s">
        <v>160</v>
      </c>
      <c r="E156" s="328" t="s">
        <v>336</v>
      </c>
      <c r="F156" s="44" t="s">
        <v>473</v>
      </c>
    </row>
    <row r="157" spans="1:6" x14ac:dyDescent="0.25">
      <c r="A157" s="329" t="s">
        <v>63</v>
      </c>
      <c r="B157" s="329" t="s">
        <v>118</v>
      </c>
      <c r="C157" s="329" t="s">
        <v>199</v>
      </c>
      <c r="D157" s="329" t="s">
        <v>160</v>
      </c>
      <c r="E157" s="329" t="s">
        <v>391</v>
      </c>
      <c r="F157" s="44" t="s">
        <v>473</v>
      </c>
    </row>
    <row r="158" spans="1:6" x14ac:dyDescent="0.25">
      <c r="A158" s="329" t="s">
        <v>63</v>
      </c>
      <c r="B158" s="329" t="s">
        <v>118</v>
      </c>
      <c r="C158" s="329" t="s">
        <v>199</v>
      </c>
      <c r="D158" s="329" t="s">
        <v>161</v>
      </c>
      <c r="E158" s="329" t="s">
        <v>336</v>
      </c>
      <c r="F158" s="44" t="s">
        <v>473</v>
      </c>
    </row>
    <row r="159" spans="1:6" x14ac:dyDescent="0.25">
      <c r="A159" s="329" t="s">
        <v>63</v>
      </c>
      <c r="B159" s="329" t="s">
        <v>118</v>
      </c>
      <c r="C159" s="329" t="s">
        <v>199</v>
      </c>
      <c r="D159" s="329" t="s">
        <v>161</v>
      </c>
      <c r="E159" s="329" t="s">
        <v>391</v>
      </c>
      <c r="F159" s="44" t="s">
        <v>473</v>
      </c>
    </row>
    <row r="160" spans="1:6" x14ac:dyDescent="0.25">
      <c r="A160" s="329" t="s">
        <v>63</v>
      </c>
      <c r="B160" s="329" t="s">
        <v>118</v>
      </c>
      <c r="C160" s="329" t="s">
        <v>227</v>
      </c>
      <c r="D160" s="329" t="s">
        <v>160</v>
      </c>
      <c r="E160" s="329" t="s">
        <v>452</v>
      </c>
      <c r="F160" s="44" t="s">
        <v>473</v>
      </c>
    </row>
    <row r="161" spans="1:6" x14ac:dyDescent="0.25">
      <c r="A161" s="329" t="s">
        <v>63</v>
      </c>
      <c r="B161" s="329" t="s">
        <v>118</v>
      </c>
      <c r="C161" s="329" t="s">
        <v>227</v>
      </c>
      <c r="D161" s="329" t="s">
        <v>161</v>
      </c>
      <c r="E161" s="329" t="s">
        <v>452</v>
      </c>
      <c r="F161" s="44" t="s">
        <v>473</v>
      </c>
    </row>
    <row r="162" spans="1:6" x14ac:dyDescent="0.25">
      <c r="A162" s="329" t="s">
        <v>63</v>
      </c>
      <c r="B162" s="329" t="s">
        <v>118</v>
      </c>
      <c r="C162" s="329" t="s">
        <v>474</v>
      </c>
      <c r="D162" s="329" t="s">
        <v>160</v>
      </c>
      <c r="E162" s="329" t="s">
        <v>336</v>
      </c>
      <c r="F162" s="44" t="s">
        <v>473</v>
      </c>
    </row>
    <row r="163" spans="1:6" x14ac:dyDescent="0.25">
      <c r="A163" s="329" t="s">
        <v>63</v>
      </c>
      <c r="B163" s="329" t="s">
        <v>118</v>
      </c>
      <c r="C163" s="329" t="s">
        <v>474</v>
      </c>
      <c r="D163" s="329" t="s">
        <v>160</v>
      </c>
      <c r="E163" s="329" t="s">
        <v>391</v>
      </c>
      <c r="F163" s="44" t="s">
        <v>473</v>
      </c>
    </row>
    <row r="164" spans="1:6" x14ac:dyDescent="0.25">
      <c r="A164" s="329" t="s">
        <v>63</v>
      </c>
      <c r="B164" s="329" t="s">
        <v>118</v>
      </c>
      <c r="C164" s="329" t="s">
        <v>474</v>
      </c>
      <c r="D164" s="329" t="s">
        <v>161</v>
      </c>
      <c r="E164" s="329" t="s">
        <v>336</v>
      </c>
      <c r="F164" s="44" t="s">
        <v>473</v>
      </c>
    </row>
    <row r="165" spans="1:6" x14ac:dyDescent="0.25">
      <c r="A165" s="329" t="s">
        <v>63</v>
      </c>
      <c r="B165" s="329" t="s">
        <v>118</v>
      </c>
      <c r="C165" s="329" t="s">
        <v>474</v>
      </c>
      <c r="D165" s="329" t="s">
        <v>161</v>
      </c>
      <c r="E165" s="329" t="s">
        <v>391</v>
      </c>
      <c r="F165" s="44" t="s">
        <v>473</v>
      </c>
    </row>
    <row r="166" spans="1:6" x14ac:dyDescent="0.25">
      <c r="A166" s="329" t="s">
        <v>63</v>
      </c>
      <c r="B166" s="329" t="s">
        <v>118</v>
      </c>
      <c r="C166" s="329" t="s">
        <v>197</v>
      </c>
      <c r="D166" s="329" t="s">
        <v>160</v>
      </c>
      <c r="E166" s="329" t="s">
        <v>452</v>
      </c>
      <c r="F166" s="44" t="s">
        <v>473</v>
      </c>
    </row>
    <row r="167" spans="1:6" x14ac:dyDescent="0.25">
      <c r="A167" s="329" t="s">
        <v>63</v>
      </c>
      <c r="B167" s="329" t="s">
        <v>118</v>
      </c>
      <c r="C167" s="329" t="s">
        <v>197</v>
      </c>
      <c r="D167" s="329" t="s">
        <v>161</v>
      </c>
      <c r="E167" s="329" t="s">
        <v>452</v>
      </c>
      <c r="F167" s="44" t="s">
        <v>473</v>
      </c>
    </row>
    <row r="168" spans="1:6" x14ac:dyDescent="0.25">
      <c r="A168" s="329" t="s">
        <v>63</v>
      </c>
      <c r="B168" s="329" t="s">
        <v>118</v>
      </c>
      <c r="C168" s="329" t="s">
        <v>475</v>
      </c>
      <c r="D168" s="329" t="s">
        <v>160</v>
      </c>
      <c r="E168" s="329" t="s">
        <v>336</v>
      </c>
      <c r="F168" s="44" t="s">
        <v>473</v>
      </c>
    </row>
    <row r="169" spans="1:6" x14ac:dyDescent="0.25">
      <c r="A169" s="329" t="s">
        <v>63</v>
      </c>
      <c r="B169" s="329" t="s">
        <v>118</v>
      </c>
      <c r="C169" s="329" t="s">
        <v>475</v>
      </c>
      <c r="D169" s="329" t="s">
        <v>160</v>
      </c>
      <c r="E169" s="329" t="s">
        <v>391</v>
      </c>
      <c r="F169" s="44" t="s">
        <v>473</v>
      </c>
    </row>
    <row r="170" spans="1:6" x14ac:dyDescent="0.25">
      <c r="A170" s="329" t="s">
        <v>63</v>
      </c>
      <c r="B170" s="329" t="s">
        <v>118</v>
      </c>
      <c r="C170" s="329" t="s">
        <v>475</v>
      </c>
      <c r="D170" s="329" t="s">
        <v>161</v>
      </c>
      <c r="E170" s="329" t="s">
        <v>336</v>
      </c>
      <c r="F170" s="44" t="s">
        <v>473</v>
      </c>
    </row>
    <row r="171" spans="1:6" x14ac:dyDescent="0.25">
      <c r="A171" s="329" t="s">
        <v>63</v>
      </c>
      <c r="B171" s="329" t="s">
        <v>118</v>
      </c>
      <c r="C171" s="329" t="s">
        <v>475</v>
      </c>
      <c r="D171" s="329" t="s">
        <v>161</v>
      </c>
      <c r="E171" s="329" t="s">
        <v>391</v>
      </c>
      <c r="F171" s="44" t="s">
        <v>473</v>
      </c>
    </row>
    <row r="172" spans="1:6" x14ac:dyDescent="0.25">
      <c r="A172" s="329" t="s">
        <v>63</v>
      </c>
      <c r="B172" s="329" t="s">
        <v>132</v>
      </c>
      <c r="C172" s="329" t="s">
        <v>476</v>
      </c>
      <c r="D172" s="329" t="s">
        <v>160</v>
      </c>
      <c r="E172" s="329" t="s">
        <v>452</v>
      </c>
      <c r="F172" s="44" t="s">
        <v>473</v>
      </c>
    </row>
    <row r="173" spans="1:6" x14ac:dyDescent="0.25">
      <c r="A173" s="329" t="s">
        <v>63</v>
      </c>
      <c r="B173" s="329" t="s">
        <v>132</v>
      </c>
      <c r="C173" s="329" t="s">
        <v>476</v>
      </c>
      <c r="D173" s="329" t="s">
        <v>161</v>
      </c>
      <c r="E173" s="329" t="s">
        <v>452</v>
      </c>
      <c r="F173" s="44" t="s">
        <v>473</v>
      </c>
    </row>
    <row r="174" spans="1:6" x14ac:dyDescent="0.25">
      <c r="A174" s="329" t="s">
        <v>63</v>
      </c>
      <c r="B174" s="329" t="s">
        <v>118</v>
      </c>
      <c r="C174" s="329" t="s">
        <v>188</v>
      </c>
      <c r="D174" s="329" t="s">
        <v>160</v>
      </c>
      <c r="E174" s="329" t="s">
        <v>452</v>
      </c>
      <c r="F174" s="44" t="s">
        <v>473</v>
      </c>
    </row>
    <row r="175" spans="1:6" x14ac:dyDescent="0.25">
      <c r="A175" s="329" t="s">
        <v>63</v>
      </c>
      <c r="B175" s="329" t="s">
        <v>118</v>
      </c>
      <c r="C175" s="329" t="s">
        <v>188</v>
      </c>
      <c r="D175" s="329" t="s">
        <v>161</v>
      </c>
      <c r="E175" s="329" t="s">
        <v>452</v>
      </c>
      <c r="F175" s="44" t="s">
        <v>473</v>
      </c>
    </row>
    <row r="176" spans="1:6" x14ac:dyDescent="0.25">
      <c r="A176" s="329" t="s">
        <v>63</v>
      </c>
      <c r="B176" s="329" t="s">
        <v>118</v>
      </c>
      <c r="C176" s="329" t="s">
        <v>477</v>
      </c>
      <c r="D176" s="329" t="s">
        <v>160</v>
      </c>
      <c r="E176" s="329" t="s">
        <v>336</v>
      </c>
      <c r="F176" s="44" t="s">
        <v>473</v>
      </c>
    </row>
    <row r="177" spans="1:6" x14ac:dyDescent="0.25">
      <c r="A177" s="329" t="s">
        <v>63</v>
      </c>
      <c r="B177" s="329" t="s">
        <v>118</v>
      </c>
      <c r="C177" s="329" t="s">
        <v>477</v>
      </c>
      <c r="D177" s="329" t="s">
        <v>160</v>
      </c>
      <c r="E177" s="329" t="s">
        <v>391</v>
      </c>
      <c r="F177" s="44" t="s">
        <v>473</v>
      </c>
    </row>
    <row r="178" spans="1:6" x14ac:dyDescent="0.25">
      <c r="A178" s="329" t="s">
        <v>63</v>
      </c>
      <c r="B178" s="329" t="s">
        <v>118</v>
      </c>
      <c r="C178" s="329" t="s">
        <v>477</v>
      </c>
      <c r="D178" s="329" t="s">
        <v>161</v>
      </c>
      <c r="E178" s="329" t="s">
        <v>336</v>
      </c>
      <c r="F178" s="44" t="s">
        <v>473</v>
      </c>
    </row>
    <row r="179" spans="1:6" x14ac:dyDescent="0.25">
      <c r="A179" s="329" t="s">
        <v>63</v>
      </c>
      <c r="B179" s="329" t="s">
        <v>118</v>
      </c>
      <c r="C179" s="329" t="s">
        <v>477</v>
      </c>
      <c r="D179" s="329" t="s">
        <v>161</v>
      </c>
      <c r="E179" s="329" t="s">
        <v>391</v>
      </c>
      <c r="F179" s="44" t="s">
        <v>473</v>
      </c>
    </row>
    <row r="180" spans="1:6" x14ac:dyDescent="0.25">
      <c r="A180" s="329" t="s">
        <v>63</v>
      </c>
      <c r="B180" s="329" t="s">
        <v>118</v>
      </c>
      <c r="C180" s="329" t="s">
        <v>117</v>
      </c>
      <c r="D180" s="329" t="s">
        <v>160</v>
      </c>
      <c r="E180" s="329" t="s">
        <v>336</v>
      </c>
      <c r="F180" s="44" t="s">
        <v>473</v>
      </c>
    </row>
    <row r="181" spans="1:6" x14ac:dyDescent="0.25">
      <c r="A181" s="329" t="s">
        <v>63</v>
      </c>
      <c r="B181" s="329" t="s">
        <v>118</v>
      </c>
      <c r="C181" s="329" t="s">
        <v>117</v>
      </c>
      <c r="D181" s="329" t="s">
        <v>160</v>
      </c>
      <c r="E181" s="329" t="s">
        <v>391</v>
      </c>
      <c r="F181" s="44" t="s">
        <v>473</v>
      </c>
    </row>
    <row r="182" spans="1:6" x14ac:dyDescent="0.25">
      <c r="A182" s="329" t="s">
        <v>63</v>
      </c>
      <c r="B182" s="329" t="s">
        <v>118</v>
      </c>
      <c r="C182" s="329" t="s">
        <v>117</v>
      </c>
      <c r="D182" s="329" t="s">
        <v>161</v>
      </c>
      <c r="E182" s="329" t="s">
        <v>336</v>
      </c>
      <c r="F182" s="44" t="s">
        <v>473</v>
      </c>
    </row>
    <row r="183" spans="1:6" x14ac:dyDescent="0.25">
      <c r="A183" s="329" t="s">
        <v>63</v>
      </c>
      <c r="B183" s="329" t="s">
        <v>118</v>
      </c>
      <c r="C183" s="329" t="s">
        <v>117</v>
      </c>
      <c r="D183" s="329" t="s">
        <v>161</v>
      </c>
      <c r="E183" s="329" t="s">
        <v>391</v>
      </c>
      <c r="F183" s="44" t="s">
        <v>473</v>
      </c>
    </row>
    <row r="184" spans="1:6" x14ac:dyDescent="0.25">
      <c r="A184" s="329" t="s">
        <v>63</v>
      </c>
      <c r="B184" s="329" t="s">
        <v>118</v>
      </c>
      <c r="C184" s="329" t="s">
        <v>225</v>
      </c>
      <c r="D184" s="329" t="s">
        <v>160</v>
      </c>
      <c r="E184" s="329" t="s">
        <v>452</v>
      </c>
      <c r="F184" s="44" t="s">
        <v>473</v>
      </c>
    </row>
    <row r="185" spans="1:6" x14ac:dyDescent="0.25">
      <c r="A185" s="329" t="s">
        <v>63</v>
      </c>
      <c r="B185" s="329" t="s">
        <v>118</v>
      </c>
      <c r="C185" s="329" t="s">
        <v>225</v>
      </c>
      <c r="D185" s="329" t="s">
        <v>161</v>
      </c>
      <c r="E185" s="329" t="s">
        <v>452</v>
      </c>
      <c r="F185" s="44" t="s">
        <v>473</v>
      </c>
    </row>
    <row r="186" spans="1:6" x14ac:dyDescent="0.25">
      <c r="A186" s="329" t="s">
        <v>63</v>
      </c>
      <c r="B186" s="329" t="s">
        <v>120</v>
      </c>
      <c r="C186" s="329" t="s">
        <v>120</v>
      </c>
      <c r="D186" s="329" t="s">
        <v>160</v>
      </c>
      <c r="E186" s="329" t="s">
        <v>336</v>
      </c>
      <c r="F186" s="44" t="s">
        <v>473</v>
      </c>
    </row>
    <row r="187" spans="1:6" x14ac:dyDescent="0.25">
      <c r="A187" s="329" t="s">
        <v>63</v>
      </c>
      <c r="B187" s="329" t="s">
        <v>120</v>
      </c>
      <c r="C187" s="329" t="s">
        <v>120</v>
      </c>
      <c r="D187" s="329" t="s">
        <v>160</v>
      </c>
      <c r="E187" s="329" t="s">
        <v>391</v>
      </c>
      <c r="F187" s="44" t="s">
        <v>473</v>
      </c>
    </row>
    <row r="188" spans="1:6" x14ac:dyDescent="0.25">
      <c r="A188" s="329" t="s">
        <v>63</v>
      </c>
      <c r="B188" s="329" t="s">
        <v>120</v>
      </c>
      <c r="C188" s="329" t="s">
        <v>120</v>
      </c>
      <c r="D188" s="329" t="s">
        <v>161</v>
      </c>
      <c r="E188" s="329" t="s">
        <v>336</v>
      </c>
      <c r="F188" s="44" t="s">
        <v>473</v>
      </c>
    </row>
    <row r="189" spans="1:6" x14ac:dyDescent="0.25">
      <c r="A189" s="329" t="s">
        <v>63</v>
      </c>
      <c r="B189" s="329" t="s">
        <v>120</v>
      </c>
      <c r="C189" s="329" t="s">
        <v>120</v>
      </c>
      <c r="D189" s="329" t="s">
        <v>161</v>
      </c>
      <c r="E189" s="329" t="s">
        <v>391</v>
      </c>
      <c r="F189" s="44" t="s">
        <v>473</v>
      </c>
    </row>
    <row r="190" spans="1:6" x14ac:dyDescent="0.25">
      <c r="A190" s="329" t="s">
        <v>66</v>
      </c>
      <c r="B190" s="329" t="s">
        <v>102</v>
      </c>
      <c r="C190" s="329" t="s">
        <v>443</v>
      </c>
      <c r="D190" s="329" t="s">
        <v>160</v>
      </c>
      <c r="E190" s="329" t="s">
        <v>336</v>
      </c>
      <c r="F190" s="44" t="s">
        <v>473</v>
      </c>
    </row>
    <row r="191" spans="1:6" x14ac:dyDescent="0.25">
      <c r="A191" s="329" t="s">
        <v>66</v>
      </c>
      <c r="B191" s="329" t="s">
        <v>102</v>
      </c>
      <c r="C191" s="329" t="s">
        <v>443</v>
      </c>
      <c r="D191" s="329" t="s">
        <v>161</v>
      </c>
      <c r="E191" s="329" t="s">
        <v>336</v>
      </c>
      <c r="F191" s="44" t="s">
        <v>473</v>
      </c>
    </row>
    <row r="192" spans="1:6" x14ac:dyDescent="0.25">
      <c r="A192" s="329" t="s">
        <v>66</v>
      </c>
      <c r="B192" s="329" t="s">
        <v>102</v>
      </c>
      <c r="C192" s="329" t="s">
        <v>444</v>
      </c>
      <c r="D192" s="329" t="s">
        <v>160</v>
      </c>
      <c r="E192" s="329" t="s">
        <v>336</v>
      </c>
      <c r="F192" s="44" t="s">
        <v>473</v>
      </c>
    </row>
    <row r="193" spans="1:6" x14ac:dyDescent="0.25">
      <c r="A193" s="329" t="s">
        <v>66</v>
      </c>
      <c r="B193" s="329" t="s">
        <v>102</v>
      </c>
      <c r="C193" s="329" t="s">
        <v>444</v>
      </c>
      <c r="D193" s="329" t="s">
        <v>160</v>
      </c>
      <c r="E193" s="329" t="s">
        <v>391</v>
      </c>
      <c r="F193" s="44" t="s">
        <v>473</v>
      </c>
    </row>
    <row r="194" spans="1:6" x14ac:dyDescent="0.25">
      <c r="A194" s="329" t="s">
        <v>66</v>
      </c>
      <c r="B194" s="329" t="s">
        <v>102</v>
      </c>
      <c r="C194" s="329" t="s">
        <v>444</v>
      </c>
      <c r="D194" s="329" t="s">
        <v>161</v>
      </c>
      <c r="E194" s="329" t="s">
        <v>336</v>
      </c>
      <c r="F194" s="44" t="s">
        <v>473</v>
      </c>
    </row>
    <row r="195" spans="1:6" x14ac:dyDescent="0.25">
      <c r="A195" s="329" t="s">
        <v>66</v>
      </c>
      <c r="B195" s="329" t="s">
        <v>102</v>
      </c>
      <c r="C195" s="329" t="s">
        <v>444</v>
      </c>
      <c r="D195" s="329" t="s">
        <v>161</v>
      </c>
      <c r="E195" s="329" t="s">
        <v>391</v>
      </c>
      <c r="F195" s="44" t="s">
        <v>473</v>
      </c>
    </row>
    <row r="196" spans="1:6" x14ac:dyDescent="0.25">
      <c r="A196" s="329" t="s">
        <v>66</v>
      </c>
      <c r="B196" s="329" t="s">
        <v>108</v>
      </c>
      <c r="C196" s="329" t="s">
        <v>478</v>
      </c>
      <c r="D196" s="329" t="s">
        <v>160</v>
      </c>
      <c r="E196" s="329" t="s">
        <v>341</v>
      </c>
      <c r="F196" s="44" t="s">
        <v>473</v>
      </c>
    </row>
    <row r="197" spans="1:6" x14ac:dyDescent="0.25">
      <c r="A197" s="329" t="s">
        <v>66</v>
      </c>
      <c r="B197" s="329" t="s">
        <v>108</v>
      </c>
      <c r="C197" s="329" t="s">
        <v>478</v>
      </c>
      <c r="D197" s="329" t="s">
        <v>161</v>
      </c>
      <c r="E197" s="329" t="s">
        <v>341</v>
      </c>
      <c r="F197" s="44" t="s">
        <v>473</v>
      </c>
    </row>
    <row r="198" spans="1:6" x14ac:dyDescent="0.25">
      <c r="A198" s="329" t="s">
        <v>66</v>
      </c>
      <c r="B198" s="329" t="s">
        <v>105</v>
      </c>
      <c r="C198" s="329" t="s">
        <v>343</v>
      </c>
      <c r="D198" s="329" t="s">
        <v>160</v>
      </c>
      <c r="E198" s="329" t="s">
        <v>336</v>
      </c>
      <c r="F198" s="44" t="s">
        <v>473</v>
      </c>
    </row>
    <row r="199" spans="1:6" x14ac:dyDescent="0.25">
      <c r="A199" s="329" t="s">
        <v>66</v>
      </c>
      <c r="B199" s="329" t="s">
        <v>105</v>
      </c>
      <c r="C199" s="329" t="s">
        <v>343</v>
      </c>
      <c r="D199" s="329" t="s">
        <v>160</v>
      </c>
      <c r="E199" s="329" t="s">
        <v>391</v>
      </c>
      <c r="F199" s="44" t="s">
        <v>473</v>
      </c>
    </row>
    <row r="200" spans="1:6" x14ac:dyDescent="0.25">
      <c r="A200" s="329" t="s">
        <v>66</v>
      </c>
      <c r="B200" s="329" t="s">
        <v>105</v>
      </c>
      <c r="C200" s="329" t="s">
        <v>343</v>
      </c>
      <c r="D200" s="329" t="s">
        <v>161</v>
      </c>
      <c r="E200" s="329" t="s">
        <v>336</v>
      </c>
      <c r="F200" s="44" t="s">
        <v>473</v>
      </c>
    </row>
    <row r="201" spans="1:6" x14ac:dyDescent="0.25">
      <c r="A201" s="329" t="s">
        <v>66</v>
      </c>
      <c r="B201" s="329" t="s">
        <v>105</v>
      </c>
      <c r="C201" s="329" t="s">
        <v>343</v>
      </c>
      <c r="D201" s="329" t="s">
        <v>161</v>
      </c>
      <c r="E201" s="329" t="s">
        <v>391</v>
      </c>
      <c r="F201" s="44" t="s">
        <v>473</v>
      </c>
    </row>
    <row r="202" spans="1:6" x14ac:dyDescent="0.25">
      <c r="A202" s="329" t="s">
        <v>66</v>
      </c>
      <c r="B202" s="329" t="s">
        <v>102</v>
      </c>
      <c r="C202" s="329" t="s">
        <v>195</v>
      </c>
      <c r="D202" s="329" t="s">
        <v>160</v>
      </c>
      <c r="E202" s="329" t="s">
        <v>336</v>
      </c>
      <c r="F202" s="44" t="s">
        <v>473</v>
      </c>
    </row>
    <row r="203" spans="1:6" x14ac:dyDescent="0.25">
      <c r="A203" s="329" t="s">
        <v>66</v>
      </c>
      <c r="B203" s="329" t="s">
        <v>102</v>
      </c>
      <c r="C203" s="329" t="s">
        <v>195</v>
      </c>
      <c r="D203" s="329" t="s">
        <v>160</v>
      </c>
      <c r="E203" s="329" t="s">
        <v>391</v>
      </c>
      <c r="F203" s="44" t="s">
        <v>473</v>
      </c>
    </row>
    <row r="204" spans="1:6" x14ac:dyDescent="0.25">
      <c r="A204" s="329" t="s">
        <v>66</v>
      </c>
      <c r="B204" s="329" t="s">
        <v>102</v>
      </c>
      <c r="C204" s="329" t="s">
        <v>195</v>
      </c>
      <c r="D204" s="329" t="s">
        <v>161</v>
      </c>
      <c r="E204" s="329" t="s">
        <v>336</v>
      </c>
      <c r="F204" s="44" t="s">
        <v>473</v>
      </c>
    </row>
    <row r="205" spans="1:6" x14ac:dyDescent="0.25">
      <c r="A205" s="329" t="s">
        <v>66</v>
      </c>
      <c r="B205" s="329" t="s">
        <v>102</v>
      </c>
      <c r="C205" s="329" t="s">
        <v>195</v>
      </c>
      <c r="D205" s="329" t="s">
        <v>161</v>
      </c>
      <c r="E205" s="329" t="s">
        <v>391</v>
      </c>
      <c r="F205" s="44" t="s">
        <v>473</v>
      </c>
    </row>
    <row r="206" spans="1:6" x14ac:dyDescent="0.25">
      <c r="A206" s="329" t="s">
        <v>66</v>
      </c>
      <c r="B206" s="329" t="s">
        <v>108</v>
      </c>
      <c r="C206" s="329" t="s">
        <v>479</v>
      </c>
      <c r="D206" s="329" t="s">
        <v>160</v>
      </c>
      <c r="E206" s="329" t="s">
        <v>341</v>
      </c>
      <c r="F206" s="44" t="s">
        <v>473</v>
      </c>
    </row>
    <row r="207" spans="1:6" x14ac:dyDescent="0.25">
      <c r="A207" s="329" t="s">
        <v>66</v>
      </c>
      <c r="B207" s="329" t="s">
        <v>108</v>
      </c>
      <c r="C207" s="329" t="s">
        <v>479</v>
      </c>
      <c r="D207" s="329" t="s">
        <v>161</v>
      </c>
      <c r="E207" s="329" t="s">
        <v>341</v>
      </c>
      <c r="F207" s="44" t="s">
        <v>473</v>
      </c>
    </row>
    <row r="208" spans="1:6" x14ac:dyDescent="0.25">
      <c r="A208" s="329" t="s">
        <v>66</v>
      </c>
      <c r="B208" s="329" t="s">
        <v>105</v>
      </c>
      <c r="C208" s="329" t="s">
        <v>105</v>
      </c>
      <c r="D208" s="329" t="s">
        <v>160</v>
      </c>
      <c r="E208" s="329" t="s">
        <v>336</v>
      </c>
      <c r="F208" s="44" t="s">
        <v>473</v>
      </c>
    </row>
    <row r="209" spans="1:6" x14ac:dyDescent="0.25">
      <c r="A209" s="329" t="s">
        <v>66</v>
      </c>
      <c r="B209" s="329" t="s">
        <v>105</v>
      </c>
      <c r="C209" s="329" t="s">
        <v>105</v>
      </c>
      <c r="D209" s="329" t="s">
        <v>160</v>
      </c>
      <c r="E209" s="329" t="s">
        <v>391</v>
      </c>
      <c r="F209" s="44" t="s">
        <v>473</v>
      </c>
    </row>
    <row r="210" spans="1:6" x14ac:dyDescent="0.25">
      <c r="A210" s="329" t="s">
        <v>66</v>
      </c>
      <c r="B210" s="329" t="s">
        <v>105</v>
      </c>
      <c r="C210" s="329" t="s">
        <v>105</v>
      </c>
      <c r="D210" s="329" t="s">
        <v>161</v>
      </c>
      <c r="E210" s="329" t="s">
        <v>336</v>
      </c>
      <c r="F210" s="44" t="s">
        <v>473</v>
      </c>
    </row>
    <row r="211" spans="1:6" x14ac:dyDescent="0.25">
      <c r="A211" s="329" t="s">
        <v>66</v>
      </c>
      <c r="B211" s="329" t="s">
        <v>105</v>
      </c>
      <c r="C211" s="329" t="s">
        <v>446</v>
      </c>
      <c r="D211" s="329" t="s">
        <v>160</v>
      </c>
      <c r="E211" s="329" t="s">
        <v>336</v>
      </c>
      <c r="F211" s="44" t="s">
        <v>473</v>
      </c>
    </row>
    <row r="212" spans="1:6" x14ac:dyDescent="0.25">
      <c r="A212" s="329" t="s">
        <v>66</v>
      </c>
      <c r="B212" s="329" t="s">
        <v>105</v>
      </c>
      <c r="C212" s="329" t="s">
        <v>446</v>
      </c>
      <c r="D212" s="329" t="s">
        <v>160</v>
      </c>
      <c r="E212" s="329" t="s">
        <v>391</v>
      </c>
      <c r="F212" s="44" t="s">
        <v>473</v>
      </c>
    </row>
    <row r="213" spans="1:6" x14ac:dyDescent="0.25">
      <c r="A213" s="329" t="s">
        <v>66</v>
      </c>
      <c r="B213" s="329" t="s">
        <v>105</v>
      </c>
      <c r="C213" s="329" t="s">
        <v>446</v>
      </c>
      <c r="D213" s="329" t="s">
        <v>161</v>
      </c>
      <c r="E213" s="329" t="s">
        <v>336</v>
      </c>
      <c r="F213" s="44" t="s">
        <v>473</v>
      </c>
    </row>
    <row r="214" spans="1:6" x14ac:dyDescent="0.25">
      <c r="A214" s="329" t="s">
        <v>66</v>
      </c>
      <c r="B214" s="329" t="s">
        <v>105</v>
      </c>
      <c r="C214" s="329" t="s">
        <v>446</v>
      </c>
      <c r="D214" s="329" t="s">
        <v>161</v>
      </c>
      <c r="E214" s="329" t="s">
        <v>391</v>
      </c>
      <c r="F214" s="44" t="s">
        <v>473</v>
      </c>
    </row>
    <row r="215" spans="1:6" x14ac:dyDescent="0.25">
      <c r="A215" s="329" t="s">
        <v>66</v>
      </c>
      <c r="B215" s="329" t="s">
        <v>102</v>
      </c>
      <c r="C215" s="329" t="s">
        <v>447</v>
      </c>
      <c r="D215" s="329" t="s">
        <v>160</v>
      </c>
      <c r="E215" s="329" t="s">
        <v>336</v>
      </c>
      <c r="F215" s="44" t="s">
        <v>473</v>
      </c>
    </row>
    <row r="216" spans="1:6" x14ac:dyDescent="0.25">
      <c r="A216" s="329" t="s">
        <v>66</v>
      </c>
      <c r="B216" s="329" t="s">
        <v>102</v>
      </c>
      <c r="C216" s="329" t="s">
        <v>447</v>
      </c>
      <c r="D216" s="329" t="s">
        <v>161</v>
      </c>
      <c r="E216" s="329" t="s">
        <v>336</v>
      </c>
      <c r="F216" s="44" t="s">
        <v>473</v>
      </c>
    </row>
    <row r="217" spans="1:6" x14ac:dyDescent="0.25">
      <c r="A217" s="329" t="s">
        <v>66</v>
      </c>
      <c r="B217" s="329" t="s">
        <v>101</v>
      </c>
      <c r="C217" s="329" t="s">
        <v>480</v>
      </c>
      <c r="D217" s="329" t="s">
        <v>160</v>
      </c>
      <c r="E217" s="329" t="s">
        <v>336</v>
      </c>
      <c r="F217" s="44" t="s">
        <v>473</v>
      </c>
    </row>
    <row r="218" spans="1:6" x14ac:dyDescent="0.25">
      <c r="A218" s="329" t="s">
        <v>66</v>
      </c>
      <c r="B218" s="329" t="s">
        <v>162</v>
      </c>
      <c r="C218" s="329" t="s">
        <v>481</v>
      </c>
      <c r="D218" s="329" t="s">
        <v>160</v>
      </c>
      <c r="E218" s="329" t="s">
        <v>336</v>
      </c>
      <c r="F218" s="44" t="s">
        <v>473</v>
      </c>
    </row>
    <row r="219" spans="1:6" x14ac:dyDescent="0.25">
      <c r="A219" s="329" t="s">
        <v>66</v>
      </c>
      <c r="B219" s="329" t="s">
        <v>162</v>
      </c>
      <c r="C219" s="329" t="s">
        <v>481</v>
      </c>
      <c r="D219" s="329" t="s">
        <v>160</v>
      </c>
      <c r="E219" s="329" t="s">
        <v>391</v>
      </c>
      <c r="F219" s="44" t="s">
        <v>473</v>
      </c>
    </row>
    <row r="220" spans="1:6" x14ac:dyDescent="0.25">
      <c r="A220" s="329" t="s">
        <v>66</v>
      </c>
      <c r="B220" s="329" t="s">
        <v>162</v>
      </c>
      <c r="C220" s="329" t="s">
        <v>481</v>
      </c>
      <c r="D220" s="329" t="s">
        <v>161</v>
      </c>
      <c r="E220" s="329" t="s">
        <v>336</v>
      </c>
      <c r="F220" s="44" t="s">
        <v>473</v>
      </c>
    </row>
    <row r="221" spans="1:6" x14ac:dyDescent="0.25">
      <c r="A221" s="329" t="s">
        <v>66</v>
      </c>
      <c r="B221" s="329" t="s">
        <v>162</v>
      </c>
      <c r="C221" s="329" t="s">
        <v>481</v>
      </c>
      <c r="D221" s="329" t="s">
        <v>161</v>
      </c>
      <c r="E221" s="329" t="s">
        <v>391</v>
      </c>
      <c r="F221" s="44" t="s">
        <v>473</v>
      </c>
    </row>
    <row r="222" spans="1:6" x14ac:dyDescent="0.25">
      <c r="A222" s="329" t="s">
        <v>66</v>
      </c>
      <c r="B222" s="329" t="s">
        <v>107</v>
      </c>
      <c r="C222" s="329" t="s">
        <v>107</v>
      </c>
      <c r="D222" s="329" t="s">
        <v>160</v>
      </c>
      <c r="E222" s="329" t="s">
        <v>336</v>
      </c>
      <c r="F222" s="44" t="s">
        <v>473</v>
      </c>
    </row>
    <row r="223" spans="1:6" x14ac:dyDescent="0.25">
      <c r="A223" s="329" t="s">
        <v>66</v>
      </c>
      <c r="B223" s="329" t="s">
        <v>107</v>
      </c>
      <c r="C223" s="329" t="s">
        <v>107</v>
      </c>
      <c r="D223" s="329" t="s">
        <v>160</v>
      </c>
      <c r="E223" s="329" t="s">
        <v>391</v>
      </c>
      <c r="F223" s="44" t="s">
        <v>473</v>
      </c>
    </row>
    <row r="224" spans="1:6" x14ac:dyDescent="0.25">
      <c r="A224" s="329" t="s">
        <v>66</v>
      </c>
      <c r="B224" s="329" t="s">
        <v>107</v>
      </c>
      <c r="C224" s="329" t="s">
        <v>107</v>
      </c>
      <c r="D224" s="329" t="s">
        <v>161</v>
      </c>
      <c r="E224" s="329" t="s">
        <v>336</v>
      </c>
      <c r="F224" s="44" t="s">
        <v>473</v>
      </c>
    </row>
    <row r="225" spans="1:6" x14ac:dyDescent="0.25">
      <c r="A225" s="329" t="s">
        <v>66</v>
      </c>
      <c r="B225" s="329" t="s">
        <v>107</v>
      </c>
      <c r="C225" s="329" t="s">
        <v>107</v>
      </c>
      <c r="D225" s="329" t="s">
        <v>161</v>
      </c>
      <c r="E225" s="329" t="s">
        <v>391</v>
      </c>
      <c r="F225" s="44" t="s">
        <v>473</v>
      </c>
    </row>
    <row r="226" spans="1:6" x14ac:dyDescent="0.25">
      <c r="A226" s="329" t="s">
        <v>66</v>
      </c>
      <c r="B226" s="329" t="s">
        <v>101</v>
      </c>
      <c r="C226" s="329" t="s">
        <v>482</v>
      </c>
      <c r="D226" s="329" t="s">
        <v>160</v>
      </c>
      <c r="E226" s="329" t="s">
        <v>336</v>
      </c>
      <c r="F226" s="44" t="s">
        <v>473</v>
      </c>
    </row>
    <row r="227" spans="1:6" x14ac:dyDescent="0.25">
      <c r="A227" s="329" t="s">
        <v>66</v>
      </c>
      <c r="B227" s="329" t="s">
        <v>101</v>
      </c>
      <c r="C227" s="329" t="s">
        <v>482</v>
      </c>
      <c r="D227" s="329" t="s">
        <v>160</v>
      </c>
      <c r="E227" s="329" t="s">
        <v>391</v>
      </c>
      <c r="F227" s="44" t="s">
        <v>473</v>
      </c>
    </row>
    <row r="228" spans="1:6" x14ac:dyDescent="0.25">
      <c r="A228" s="329" t="s">
        <v>66</v>
      </c>
      <c r="B228" s="329" t="s">
        <v>102</v>
      </c>
      <c r="C228" s="329" t="s">
        <v>450</v>
      </c>
      <c r="D228" s="329" t="s">
        <v>160</v>
      </c>
      <c r="E228" s="329" t="s">
        <v>336</v>
      </c>
      <c r="F228" s="44" t="s">
        <v>473</v>
      </c>
    </row>
    <row r="229" spans="1:6" x14ac:dyDescent="0.25">
      <c r="A229" s="329" t="s">
        <v>66</v>
      </c>
      <c r="B229" s="329" t="s">
        <v>102</v>
      </c>
      <c r="C229" s="329" t="s">
        <v>450</v>
      </c>
      <c r="D229" s="329" t="s">
        <v>161</v>
      </c>
      <c r="E229" s="329" t="s">
        <v>336</v>
      </c>
      <c r="F229" s="44" t="s">
        <v>473</v>
      </c>
    </row>
    <row r="230" spans="1:6" x14ac:dyDescent="0.25">
      <c r="A230" s="329" t="s">
        <v>66</v>
      </c>
      <c r="B230" s="329" t="s">
        <v>105</v>
      </c>
      <c r="C230" s="329" t="s">
        <v>483</v>
      </c>
      <c r="D230" s="329" t="s">
        <v>160</v>
      </c>
      <c r="E230" s="329" t="s">
        <v>336</v>
      </c>
      <c r="F230" s="44" t="s">
        <v>473</v>
      </c>
    </row>
    <row r="231" spans="1:6" x14ac:dyDescent="0.25">
      <c r="A231" s="329" t="s">
        <v>66</v>
      </c>
      <c r="B231" s="329" t="s">
        <v>105</v>
      </c>
      <c r="C231" s="329" t="s">
        <v>483</v>
      </c>
      <c r="D231" s="329" t="s">
        <v>160</v>
      </c>
      <c r="E231" s="329" t="s">
        <v>391</v>
      </c>
      <c r="F231" s="44" t="s">
        <v>473</v>
      </c>
    </row>
    <row r="232" spans="1:6" x14ac:dyDescent="0.25">
      <c r="A232" s="329" t="s">
        <v>66</v>
      </c>
      <c r="B232" s="329" t="s">
        <v>105</v>
      </c>
      <c r="C232" s="329" t="s">
        <v>483</v>
      </c>
      <c r="D232" s="329" t="s">
        <v>161</v>
      </c>
      <c r="E232" s="329" t="s">
        <v>336</v>
      </c>
      <c r="F232" s="44" t="s">
        <v>473</v>
      </c>
    </row>
    <row r="233" spans="1:6" x14ac:dyDescent="0.25">
      <c r="A233" s="329" t="s">
        <v>66</v>
      </c>
      <c r="B233" s="329" t="s">
        <v>105</v>
      </c>
      <c r="C233" s="329" t="s">
        <v>483</v>
      </c>
      <c r="D233" s="329" t="s">
        <v>161</v>
      </c>
      <c r="E233" s="329" t="s">
        <v>391</v>
      </c>
      <c r="F233" s="44" t="s">
        <v>473</v>
      </c>
    </row>
    <row r="234" spans="1:6" x14ac:dyDescent="0.25">
      <c r="A234" s="329" t="s">
        <v>66</v>
      </c>
      <c r="B234" s="329" t="s">
        <v>105</v>
      </c>
      <c r="C234" s="329" t="s">
        <v>484</v>
      </c>
      <c r="D234" s="329" t="s">
        <v>160</v>
      </c>
      <c r="E234" s="329" t="s">
        <v>336</v>
      </c>
      <c r="F234" s="44" t="s">
        <v>473</v>
      </c>
    </row>
    <row r="235" spans="1:6" x14ac:dyDescent="0.25">
      <c r="A235" s="329" t="s">
        <v>66</v>
      </c>
      <c r="B235" s="329" t="s">
        <v>105</v>
      </c>
      <c r="C235" s="329" t="s">
        <v>484</v>
      </c>
      <c r="D235" s="329" t="s">
        <v>160</v>
      </c>
      <c r="E235" s="329" t="s">
        <v>391</v>
      </c>
      <c r="F235" s="44" t="s">
        <v>473</v>
      </c>
    </row>
    <row r="236" spans="1:6" x14ac:dyDescent="0.25">
      <c r="A236" s="329" t="s">
        <v>66</v>
      </c>
      <c r="B236" s="329" t="s">
        <v>105</v>
      </c>
      <c r="C236" s="329" t="s">
        <v>484</v>
      </c>
      <c r="D236" s="329" t="s">
        <v>161</v>
      </c>
      <c r="E236" s="329" t="s">
        <v>336</v>
      </c>
      <c r="F236" s="44" t="s">
        <v>473</v>
      </c>
    </row>
    <row r="237" spans="1:6" x14ac:dyDescent="0.25">
      <c r="A237" s="329" t="s">
        <v>66</v>
      </c>
      <c r="B237" s="329" t="s">
        <v>105</v>
      </c>
      <c r="C237" s="329" t="s">
        <v>484</v>
      </c>
      <c r="D237" s="329" t="s">
        <v>161</v>
      </c>
      <c r="E237" s="329" t="s">
        <v>391</v>
      </c>
      <c r="F237" s="44" t="s">
        <v>473</v>
      </c>
    </row>
    <row r="238" spans="1:6" x14ac:dyDescent="0.25">
      <c r="A238" s="329" t="s">
        <v>66</v>
      </c>
      <c r="B238" s="329" t="s">
        <v>108</v>
      </c>
      <c r="C238" s="329" t="s">
        <v>485</v>
      </c>
      <c r="D238" s="329" t="s">
        <v>160</v>
      </c>
      <c r="E238" s="329" t="s">
        <v>341</v>
      </c>
      <c r="F238" s="44" t="s">
        <v>473</v>
      </c>
    </row>
    <row r="239" spans="1:6" x14ac:dyDescent="0.25">
      <c r="A239" s="329" t="s">
        <v>66</v>
      </c>
      <c r="B239" s="329" t="s">
        <v>108</v>
      </c>
      <c r="C239" s="329" t="s">
        <v>485</v>
      </c>
      <c r="D239" s="329" t="s">
        <v>161</v>
      </c>
      <c r="E239" s="329" t="s">
        <v>341</v>
      </c>
      <c r="F239" s="44" t="s">
        <v>473</v>
      </c>
    </row>
    <row r="240" spans="1:6" x14ac:dyDescent="0.25">
      <c r="A240" s="329" t="s">
        <v>66</v>
      </c>
      <c r="B240" s="329" t="s">
        <v>101</v>
      </c>
      <c r="C240" s="329" t="s">
        <v>458</v>
      </c>
      <c r="D240" s="329" t="s">
        <v>160</v>
      </c>
      <c r="E240" s="329" t="s">
        <v>336</v>
      </c>
      <c r="F240" s="44" t="s">
        <v>473</v>
      </c>
    </row>
    <row r="241" spans="1:6" x14ac:dyDescent="0.25">
      <c r="A241" s="329" t="s">
        <v>66</v>
      </c>
      <c r="B241" s="329" t="s">
        <v>101</v>
      </c>
      <c r="C241" s="329" t="s">
        <v>458</v>
      </c>
      <c r="D241" s="329" t="s">
        <v>161</v>
      </c>
      <c r="E241" s="329" t="s">
        <v>336</v>
      </c>
      <c r="F241" s="44" t="s">
        <v>473</v>
      </c>
    </row>
    <row r="242" spans="1:6" x14ac:dyDescent="0.25">
      <c r="A242" s="329" t="s">
        <v>383</v>
      </c>
      <c r="B242" s="329" t="s">
        <v>112</v>
      </c>
      <c r="C242" s="329" t="s">
        <v>486</v>
      </c>
      <c r="D242" s="329" t="s">
        <v>160</v>
      </c>
      <c r="E242" s="329" t="s">
        <v>336</v>
      </c>
      <c r="F242" s="44" t="s">
        <v>473</v>
      </c>
    </row>
    <row r="243" spans="1:6" x14ac:dyDescent="0.25">
      <c r="A243" s="329" t="s">
        <v>383</v>
      </c>
      <c r="B243" s="329" t="s">
        <v>112</v>
      </c>
      <c r="C243" s="329" t="s">
        <v>486</v>
      </c>
      <c r="D243" s="329" t="s">
        <v>161</v>
      </c>
      <c r="E243" s="329" t="s">
        <v>336</v>
      </c>
      <c r="F243" s="44" t="s">
        <v>473</v>
      </c>
    </row>
    <row r="244" spans="1:6" x14ac:dyDescent="0.25">
      <c r="A244" s="329" t="s">
        <v>383</v>
      </c>
      <c r="B244" s="329" t="s">
        <v>112</v>
      </c>
      <c r="C244" s="329" t="s">
        <v>487</v>
      </c>
      <c r="D244" s="329" t="s">
        <v>160</v>
      </c>
      <c r="E244" s="329" t="s">
        <v>336</v>
      </c>
      <c r="F244" s="44" t="s">
        <v>473</v>
      </c>
    </row>
    <row r="245" spans="1:6" x14ac:dyDescent="0.25">
      <c r="A245" s="329" t="s">
        <v>383</v>
      </c>
      <c r="B245" s="329" t="s">
        <v>112</v>
      </c>
      <c r="C245" s="329" t="s">
        <v>487</v>
      </c>
      <c r="D245" s="329" t="s">
        <v>161</v>
      </c>
      <c r="E245" s="329" t="s">
        <v>336</v>
      </c>
      <c r="F245" s="44" t="s">
        <v>473</v>
      </c>
    </row>
    <row r="246" spans="1:6" x14ac:dyDescent="0.25">
      <c r="A246" s="329" t="s">
        <v>383</v>
      </c>
      <c r="B246" s="329" t="s">
        <v>112</v>
      </c>
      <c r="C246" s="329" t="s">
        <v>488</v>
      </c>
      <c r="D246" s="329" t="s">
        <v>160</v>
      </c>
      <c r="E246" s="329" t="s">
        <v>336</v>
      </c>
      <c r="F246" s="44" t="s">
        <v>473</v>
      </c>
    </row>
    <row r="247" spans="1:6" x14ac:dyDescent="0.25">
      <c r="A247" s="329" t="s">
        <v>383</v>
      </c>
      <c r="B247" s="329" t="s">
        <v>112</v>
      </c>
      <c r="C247" s="329" t="s">
        <v>488</v>
      </c>
      <c r="D247" s="329" t="s">
        <v>161</v>
      </c>
      <c r="E247" s="329" t="s">
        <v>336</v>
      </c>
      <c r="F247" s="44" t="s">
        <v>473</v>
      </c>
    </row>
    <row r="248" spans="1:6" x14ac:dyDescent="0.25">
      <c r="A248" s="329" t="s">
        <v>383</v>
      </c>
      <c r="B248" s="329" t="s">
        <v>112</v>
      </c>
      <c r="C248" s="329" t="s">
        <v>489</v>
      </c>
      <c r="D248" s="329" t="s">
        <v>160</v>
      </c>
      <c r="E248" s="329" t="s">
        <v>336</v>
      </c>
      <c r="F248" s="44" t="s">
        <v>473</v>
      </c>
    </row>
    <row r="249" spans="1:6" x14ac:dyDescent="0.25">
      <c r="A249" s="329" t="s">
        <v>383</v>
      </c>
      <c r="B249" s="329" t="s">
        <v>112</v>
      </c>
      <c r="C249" s="329" t="s">
        <v>490</v>
      </c>
      <c r="D249" s="329" t="s">
        <v>161</v>
      </c>
      <c r="E249" s="329" t="s">
        <v>336</v>
      </c>
      <c r="F249" s="44" t="s">
        <v>473</v>
      </c>
    </row>
    <row r="250" spans="1:6" x14ac:dyDescent="0.25">
      <c r="A250" s="329" t="s">
        <v>383</v>
      </c>
      <c r="B250" s="329" t="s">
        <v>112</v>
      </c>
      <c r="C250" s="329" t="s">
        <v>491</v>
      </c>
      <c r="D250" s="329" t="s">
        <v>160</v>
      </c>
      <c r="E250" s="329" t="s">
        <v>336</v>
      </c>
      <c r="F250" s="44" t="s">
        <v>473</v>
      </c>
    </row>
    <row r="251" spans="1:6" x14ac:dyDescent="0.25">
      <c r="A251" s="329" t="s">
        <v>383</v>
      </c>
      <c r="B251" s="329" t="s">
        <v>112</v>
      </c>
      <c r="C251" s="329" t="s">
        <v>491</v>
      </c>
      <c r="D251" s="329" t="s">
        <v>161</v>
      </c>
      <c r="E251" s="329" t="s">
        <v>336</v>
      </c>
      <c r="F251" s="44" t="s">
        <v>473</v>
      </c>
    </row>
    <row r="252" spans="1:6" x14ac:dyDescent="0.25">
      <c r="A252" s="329" t="s">
        <v>70</v>
      </c>
      <c r="B252" s="329" t="s">
        <v>111</v>
      </c>
      <c r="C252" s="329" t="s">
        <v>388</v>
      </c>
      <c r="D252" s="329" t="s">
        <v>160</v>
      </c>
      <c r="E252" s="329" t="s">
        <v>336</v>
      </c>
      <c r="F252" s="44" t="s">
        <v>473</v>
      </c>
    </row>
    <row r="253" spans="1:6" x14ac:dyDescent="0.25">
      <c r="A253" s="329" t="s">
        <v>70</v>
      </c>
      <c r="B253" s="329" t="s">
        <v>111</v>
      </c>
      <c r="C253" s="329" t="s">
        <v>388</v>
      </c>
      <c r="D253" s="329" t="s">
        <v>161</v>
      </c>
      <c r="E253" s="329" t="s">
        <v>336</v>
      </c>
      <c r="F253" s="44" t="s">
        <v>473</v>
      </c>
    </row>
    <row r="254" spans="1:6" x14ac:dyDescent="0.25">
      <c r="A254" s="329" t="s">
        <v>72</v>
      </c>
      <c r="B254" s="329" t="s">
        <v>103</v>
      </c>
      <c r="C254" s="329" t="s">
        <v>390</v>
      </c>
      <c r="D254" s="329" t="s">
        <v>160</v>
      </c>
      <c r="E254" s="329" t="s">
        <v>391</v>
      </c>
      <c r="F254" s="44" t="s">
        <v>473</v>
      </c>
    </row>
    <row r="255" spans="1:6" x14ac:dyDescent="0.25">
      <c r="A255" s="329" t="s">
        <v>72</v>
      </c>
      <c r="B255" s="329" t="s">
        <v>103</v>
      </c>
      <c r="C255" s="329" t="s">
        <v>390</v>
      </c>
      <c r="D255" s="329" t="s">
        <v>161</v>
      </c>
      <c r="E255" s="329" t="s">
        <v>391</v>
      </c>
      <c r="F255" s="44" t="s">
        <v>473</v>
      </c>
    </row>
    <row r="256" spans="1:6" x14ac:dyDescent="0.25">
      <c r="A256" s="329" t="s">
        <v>72</v>
      </c>
      <c r="B256" s="329" t="s">
        <v>104</v>
      </c>
      <c r="C256" s="329" t="s">
        <v>492</v>
      </c>
      <c r="D256" s="329" t="s">
        <v>160</v>
      </c>
      <c r="E256" s="329" t="s">
        <v>336</v>
      </c>
      <c r="F256" s="44" t="s">
        <v>473</v>
      </c>
    </row>
    <row r="257" spans="1:6" x14ac:dyDescent="0.25">
      <c r="A257" s="329" t="s">
        <v>72</v>
      </c>
      <c r="B257" s="329" t="s">
        <v>104</v>
      </c>
      <c r="C257" s="329" t="s">
        <v>492</v>
      </c>
      <c r="D257" s="329" t="s">
        <v>161</v>
      </c>
      <c r="E257" s="329" t="s">
        <v>336</v>
      </c>
      <c r="F257" s="44" t="s">
        <v>473</v>
      </c>
    </row>
    <row r="258" spans="1:6" x14ac:dyDescent="0.25">
      <c r="A258" s="329" t="s">
        <v>72</v>
      </c>
      <c r="B258" s="329" t="s">
        <v>114</v>
      </c>
      <c r="C258" s="329" t="s">
        <v>493</v>
      </c>
      <c r="D258" s="329" t="s">
        <v>160</v>
      </c>
      <c r="E258" s="329" t="s">
        <v>336</v>
      </c>
      <c r="F258" s="44" t="s">
        <v>473</v>
      </c>
    </row>
    <row r="259" spans="1:6" x14ac:dyDescent="0.25">
      <c r="A259" s="329" t="s">
        <v>72</v>
      </c>
      <c r="B259" s="329" t="s">
        <v>114</v>
      </c>
      <c r="C259" s="329" t="s">
        <v>493</v>
      </c>
      <c r="D259" s="329" t="s">
        <v>161</v>
      </c>
      <c r="E259" s="329" t="s">
        <v>336</v>
      </c>
      <c r="F259" s="44" t="s">
        <v>473</v>
      </c>
    </row>
    <row r="260" spans="1:6" x14ac:dyDescent="0.25">
      <c r="A260" s="329" t="s">
        <v>72</v>
      </c>
      <c r="B260" s="329" t="s">
        <v>103</v>
      </c>
      <c r="C260" s="329" t="s">
        <v>494</v>
      </c>
      <c r="D260" s="329" t="s">
        <v>160</v>
      </c>
      <c r="E260" s="329" t="s">
        <v>341</v>
      </c>
      <c r="F260" s="44" t="s">
        <v>473</v>
      </c>
    </row>
    <row r="261" spans="1:6" x14ac:dyDescent="0.25">
      <c r="A261" s="329" t="s">
        <v>72</v>
      </c>
      <c r="B261" s="329" t="s">
        <v>103</v>
      </c>
      <c r="C261" s="329" t="s">
        <v>494</v>
      </c>
      <c r="D261" s="329" t="s">
        <v>161</v>
      </c>
      <c r="E261" s="329" t="s">
        <v>341</v>
      </c>
      <c r="F261" s="44" t="s">
        <v>473</v>
      </c>
    </row>
    <row r="262" spans="1:6" x14ac:dyDescent="0.25">
      <c r="A262" s="329" t="s">
        <v>72</v>
      </c>
      <c r="B262" s="329" t="s">
        <v>111</v>
      </c>
      <c r="C262" s="329" t="s">
        <v>429</v>
      </c>
      <c r="D262" s="329" t="s">
        <v>160</v>
      </c>
      <c r="E262" s="329" t="s">
        <v>336</v>
      </c>
      <c r="F262" s="44" t="s">
        <v>473</v>
      </c>
    </row>
    <row r="263" spans="1:6" x14ac:dyDescent="0.25">
      <c r="A263" s="329" t="s">
        <v>72</v>
      </c>
      <c r="B263" s="329" t="s">
        <v>111</v>
      </c>
      <c r="C263" s="329" t="s">
        <v>429</v>
      </c>
      <c r="D263" s="329" t="s">
        <v>161</v>
      </c>
      <c r="E263" s="329" t="s">
        <v>336</v>
      </c>
      <c r="F263" s="44" t="s">
        <v>473</v>
      </c>
    </row>
    <row r="264" spans="1:6" x14ac:dyDescent="0.25">
      <c r="A264" s="329" t="s">
        <v>72</v>
      </c>
      <c r="B264" s="329" t="s">
        <v>106</v>
      </c>
      <c r="C264" s="329" t="s">
        <v>495</v>
      </c>
      <c r="D264" s="329" t="s">
        <v>160</v>
      </c>
      <c r="E264" s="329" t="s">
        <v>336</v>
      </c>
      <c r="F264" s="44" t="s">
        <v>473</v>
      </c>
    </row>
    <row r="265" spans="1:6" x14ac:dyDescent="0.25">
      <c r="A265" s="329" t="s">
        <v>72</v>
      </c>
      <c r="B265" s="329" t="s">
        <v>106</v>
      </c>
      <c r="C265" s="329" t="s">
        <v>495</v>
      </c>
      <c r="D265" s="329" t="s">
        <v>161</v>
      </c>
      <c r="E265" s="329" t="s">
        <v>336</v>
      </c>
      <c r="F265" s="44" t="s">
        <v>473</v>
      </c>
    </row>
    <row r="266" spans="1:6" x14ac:dyDescent="0.25">
      <c r="A266" s="329" t="s">
        <v>72</v>
      </c>
      <c r="B266" s="329" t="s">
        <v>113</v>
      </c>
      <c r="C266" s="329" t="s">
        <v>496</v>
      </c>
      <c r="D266" s="329" t="s">
        <v>160</v>
      </c>
      <c r="E266" s="329" t="s">
        <v>336</v>
      </c>
      <c r="F266" s="44" t="s">
        <v>473</v>
      </c>
    </row>
    <row r="267" spans="1:6" x14ac:dyDescent="0.25">
      <c r="A267" s="329" t="s">
        <v>72</v>
      </c>
      <c r="B267" s="329" t="s">
        <v>113</v>
      </c>
      <c r="C267" s="329" t="s">
        <v>496</v>
      </c>
      <c r="D267" s="329" t="s">
        <v>160</v>
      </c>
      <c r="E267" s="329" t="s">
        <v>391</v>
      </c>
      <c r="F267" s="44" t="s">
        <v>473</v>
      </c>
    </row>
    <row r="268" spans="1:6" x14ac:dyDescent="0.25">
      <c r="A268" s="329" t="s">
        <v>72</v>
      </c>
      <c r="B268" s="329" t="s">
        <v>113</v>
      </c>
      <c r="C268" s="329" t="s">
        <v>496</v>
      </c>
      <c r="D268" s="329" t="s">
        <v>161</v>
      </c>
      <c r="E268" s="329" t="s">
        <v>336</v>
      </c>
      <c r="F268" s="44" t="s">
        <v>473</v>
      </c>
    </row>
    <row r="269" spans="1:6" x14ac:dyDescent="0.25">
      <c r="A269" s="329" t="s">
        <v>72</v>
      </c>
      <c r="B269" s="329" t="s">
        <v>113</v>
      </c>
      <c r="C269" s="329" t="s">
        <v>496</v>
      </c>
      <c r="D269" s="329" t="s">
        <v>161</v>
      </c>
      <c r="E269" s="329" t="s">
        <v>391</v>
      </c>
      <c r="F269" s="44" t="s">
        <v>473</v>
      </c>
    </row>
  </sheetData>
  <mergeCells count="1">
    <mergeCell ref="A1:F1"/>
  </mergeCells>
  <phoneticPr fontId="2" type="noConversion"/>
  <pageMargins left="0.75" right="0.75" top="1" bottom="1" header="0.4921259845" footer="0.4921259845"/>
  <pageSetup paperSize="9" orientation="landscape" r:id="rId1"/>
  <headerFooter alignWithMargins="0"/>
  <rowBreaks count="1" manualBreakCount="1">
    <brk id="14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9"/>
  <sheetViews>
    <sheetView view="pageBreakPreview" zoomScaleNormal="130" zoomScaleSheetLayoutView="100" workbookViewId="0">
      <selection activeCell="J16" sqref="J16"/>
    </sheetView>
  </sheetViews>
  <sheetFormatPr defaultRowHeight="15.75" x14ac:dyDescent="0.25"/>
  <cols>
    <col min="1" max="1" width="19.375" customWidth="1"/>
    <col min="2" max="2" width="15.125" customWidth="1"/>
    <col min="3" max="3" width="19.875" customWidth="1"/>
    <col min="4" max="5" width="9.125" customWidth="1"/>
    <col min="6" max="6" width="9.5" customWidth="1"/>
    <col min="7" max="7" width="12" customWidth="1"/>
    <col min="8" max="8" width="12.875" customWidth="1"/>
    <col min="9" max="9" width="10.875" customWidth="1"/>
  </cols>
  <sheetData>
    <row r="1" spans="1:9" ht="45" customHeight="1" x14ac:dyDescent="0.3">
      <c r="A1" s="667" t="s">
        <v>497</v>
      </c>
      <c r="B1" s="667"/>
      <c r="C1" s="667"/>
      <c r="D1" s="667"/>
      <c r="E1" s="667"/>
      <c r="F1" s="667"/>
      <c r="G1" s="667"/>
      <c r="H1" s="667"/>
      <c r="I1" s="28"/>
    </row>
    <row r="2" spans="1:9" ht="110.25" x14ac:dyDescent="0.25">
      <c r="A2" s="47" t="s">
        <v>165</v>
      </c>
      <c r="B2" s="50" t="s">
        <v>80</v>
      </c>
      <c r="C2" s="50" t="s">
        <v>91</v>
      </c>
      <c r="D2" s="50" t="s">
        <v>331</v>
      </c>
      <c r="E2" s="50" t="s">
        <v>332</v>
      </c>
      <c r="F2" s="50" t="s">
        <v>333</v>
      </c>
      <c r="G2" s="50" t="s">
        <v>334</v>
      </c>
      <c r="H2" s="51" t="s">
        <v>498</v>
      </c>
      <c r="I2" s="16"/>
    </row>
    <row r="3" spans="1:9" x14ac:dyDescent="0.25">
      <c r="A3" s="43"/>
      <c r="B3" s="43"/>
      <c r="C3" s="43"/>
      <c r="D3" s="43"/>
      <c r="E3" s="43"/>
      <c r="F3" s="43"/>
      <c r="G3" s="43"/>
      <c r="H3" s="43">
        <v>0</v>
      </c>
      <c r="I3" s="16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6"/>
    </row>
    <row r="5" spans="1:9" x14ac:dyDescent="0.25">
      <c r="A5" s="13"/>
      <c r="B5" s="13"/>
      <c r="C5" s="13"/>
      <c r="D5" s="13"/>
      <c r="E5" s="13"/>
      <c r="F5" s="13"/>
      <c r="G5" s="13"/>
      <c r="H5" s="13"/>
      <c r="I5" s="16"/>
    </row>
    <row r="6" spans="1:9" x14ac:dyDescent="0.25">
      <c r="A6" s="13"/>
      <c r="B6" s="13"/>
      <c r="C6" s="13"/>
      <c r="D6" s="13"/>
      <c r="E6" s="13"/>
      <c r="F6" s="13"/>
      <c r="G6" s="13"/>
      <c r="H6" s="13"/>
      <c r="I6" s="16"/>
    </row>
    <row r="7" spans="1:9" x14ac:dyDescent="0.25">
      <c r="A7" s="13"/>
      <c r="B7" s="13"/>
      <c r="C7" s="13"/>
      <c r="D7" s="13"/>
      <c r="E7" s="13"/>
      <c r="F7" s="13"/>
      <c r="G7" s="13"/>
      <c r="H7" s="13"/>
      <c r="I7" s="16"/>
    </row>
    <row r="8" spans="1:9" x14ac:dyDescent="0.25">
      <c r="A8" s="2"/>
      <c r="B8" s="2"/>
      <c r="C8" s="2"/>
      <c r="D8" s="11"/>
      <c r="E8" s="11"/>
      <c r="F8" s="11"/>
      <c r="G8" s="2"/>
      <c r="H8" s="2"/>
    </row>
    <row r="9" spans="1:9" x14ac:dyDescent="0.25">
      <c r="H9" s="12"/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26"/>
  <sheetViews>
    <sheetView view="pageBreakPreview" zoomScaleNormal="100" zoomScaleSheetLayoutView="100" workbookViewId="0">
      <selection activeCell="I17" sqref="I17"/>
    </sheetView>
  </sheetViews>
  <sheetFormatPr defaultRowHeight="15.75" x14ac:dyDescent="0.25"/>
  <cols>
    <col min="1" max="1" width="31.5" customWidth="1"/>
    <col min="2" max="2" width="48.125" customWidth="1"/>
  </cols>
  <sheetData>
    <row r="1" spans="1:2" ht="50.25" customHeight="1" thickBot="1" x14ac:dyDescent="0.3">
      <c r="A1" s="694" t="s">
        <v>499</v>
      </c>
      <c r="B1" s="694"/>
    </row>
    <row r="2" spans="1:2" s="1" customFormat="1" ht="16.5" thickBot="1" x14ac:dyDescent="0.3">
      <c r="A2" s="78" t="s">
        <v>165</v>
      </c>
      <c r="B2" s="59" t="s">
        <v>500</v>
      </c>
    </row>
    <row r="3" spans="1:2" x14ac:dyDescent="0.25">
      <c r="A3" s="44" t="s">
        <v>65</v>
      </c>
      <c r="B3" s="44" t="s">
        <v>199</v>
      </c>
    </row>
    <row r="4" spans="1:2" x14ac:dyDescent="0.25">
      <c r="A4" s="2"/>
      <c r="B4" s="2" t="s">
        <v>227</v>
      </c>
    </row>
    <row r="5" spans="1:2" x14ac:dyDescent="0.25">
      <c r="A5" s="2"/>
      <c r="B5" s="2" t="s">
        <v>501</v>
      </c>
    </row>
    <row r="6" spans="1:2" x14ac:dyDescent="0.25">
      <c r="A6" s="2"/>
      <c r="B6" s="2" t="s">
        <v>474</v>
      </c>
    </row>
    <row r="7" spans="1:2" x14ac:dyDescent="0.25">
      <c r="A7" s="2"/>
      <c r="B7" s="2" t="s">
        <v>197</v>
      </c>
    </row>
    <row r="8" spans="1:2" x14ac:dyDescent="0.25">
      <c r="A8" s="2"/>
      <c r="B8" s="2" t="s">
        <v>475</v>
      </c>
    </row>
    <row r="9" spans="1:2" x14ac:dyDescent="0.25">
      <c r="A9" s="119"/>
      <c r="B9" s="119" t="s">
        <v>188</v>
      </c>
    </row>
    <row r="10" spans="1:2" x14ac:dyDescent="0.25">
      <c r="A10" s="268"/>
      <c r="B10" s="268" t="s">
        <v>191</v>
      </c>
    </row>
    <row r="11" spans="1:2" x14ac:dyDescent="0.25">
      <c r="A11" s="268"/>
      <c r="B11" s="268" t="s">
        <v>225</v>
      </c>
    </row>
    <row r="12" spans="1:2" x14ac:dyDescent="0.25">
      <c r="A12" s="268" t="s">
        <v>502</v>
      </c>
      <c r="B12" s="268" t="s">
        <v>195</v>
      </c>
    </row>
    <row r="13" spans="1:2" x14ac:dyDescent="0.25">
      <c r="A13" s="268"/>
      <c r="B13" s="268" t="s">
        <v>101</v>
      </c>
    </row>
    <row r="14" spans="1:2" x14ac:dyDescent="0.25">
      <c r="A14" s="268"/>
      <c r="B14" s="268" t="s">
        <v>105</v>
      </c>
    </row>
    <row r="15" spans="1:2" x14ac:dyDescent="0.25">
      <c r="A15" s="268"/>
      <c r="B15" s="268" t="s">
        <v>107</v>
      </c>
    </row>
    <row r="16" spans="1:2" x14ac:dyDescent="0.25">
      <c r="A16" s="268"/>
      <c r="B16" s="268" t="s">
        <v>108</v>
      </c>
    </row>
    <row r="17" spans="1:2" x14ac:dyDescent="0.25">
      <c r="A17" s="268"/>
      <c r="B17" s="268" t="s">
        <v>485</v>
      </c>
    </row>
    <row r="18" spans="1:2" x14ac:dyDescent="0.25">
      <c r="A18" s="268" t="s">
        <v>69</v>
      </c>
      <c r="B18" s="268" t="s">
        <v>488</v>
      </c>
    </row>
    <row r="19" spans="1:2" x14ac:dyDescent="0.25">
      <c r="A19" s="268"/>
      <c r="B19" s="268" t="s">
        <v>490</v>
      </c>
    </row>
    <row r="20" spans="1:2" x14ac:dyDescent="0.25">
      <c r="A20" s="268" t="s">
        <v>73</v>
      </c>
      <c r="B20" s="268" t="s">
        <v>492</v>
      </c>
    </row>
    <row r="21" spans="1:2" x14ac:dyDescent="0.25">
      <c r="A21" s="268"/>
      <c r="B21" s="268" t="s">
        <v>494</v>
      </c>
    </row>
    <row r="22" spans="1:2" x14ac:dyDescent="0.25">
      <c r="A22" s="268"/>
      <c r="B22" s="268" t="s">
        <v>503</v>
      </c>
    </row>
    <row r="23" spans="1:2" x14ac:dyDescent="0.25">
      <c r="A23" s="268"/>
      <c r="B23" s="268" t="s">
        <v>429</v>
      </c>
    </row>
    <row r="24" spans="1:2" x14ac:dyDescent="0.25">
      <c r="A24" s="268"/>
      <c r="B24" s="268" t="s">
        <v>504</v>
      </c>
    </row>
    <row r="25" spans="1:2" x14ac:dyDescent="0.25">
      <c r="A25" s="268"/>
      <c r="B25" s="268" t="s">
        <v>114</v>
      </c>
    </row>
    <row r="26" spans="1:2" x14ac:dyDescent="0.25">
      <c r="A26" s="268"/>
      <c r="B26" s="268" t="s">
        <v>496</v>
      </c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8"/>
  <sheetViews>
    <sheetView view="pageBreakPreview" zoomScaleNormal="100" zoomScaleSheetLayoutView="100" workbookViewId="0">
      <selection activeCell="E10" sqref="E10"/>
    </sheetView>
  </sheetViews>
  <sheetFormatPr defaultRowHeight="15.75" x14ac:dyDescent="0.25"/>
  <cols>
    <col min="1" max="1" width="25.375" customWidth="1"/>
    <col min="2" max="2" width="26.375" customWidth="1"/>
    <col min="3" max="3" width="34.75" customWidth="1"/>
    <col min="4" max="4" width="30.75" customWidth="1"/>
  </cols>
  <sheetData>
    <row r="1" spans="1:3" ht="78.75" customHeight="1" x14ac:dyDescent="0.25">
      <c r="A1" s="694" t="s">
        <v>505</v>
      </c>
      <c r="B1" s="694"/>
      <c r="C1" s="694"/>
    </row>
    <row r="2" spans="1:3" ht="31.5" x14ac:dyDescent="0.25">
      <c r="A2" s="80" t="s">
        <v>165</v>
      </c>
      <c r="B2" s="59" t="s">
        <v>500</v>
      </c>
      <c r="C2" s="60" t="s">
        <v>506</v>
      </c>
    </row>
    <row r="3" spans="1:3" x14ac:dyDescent="0.25">
      <c r="A3" s="44"/>
      <c r="B3" s="44"/>
      <c r="C3" s="44"/>
    </row>
    <row r="4" spans="1:3" x14ac:dyDescent="0.25">
      <c r="A4" s="2"/>
      <c r="B4" s="2"/>
      <c r="C4" s="2"/>
    </row>
    <row r="5" spans="1:3" x14ac:dyDescent="0.25">
      <c r="A5" s="2"/>
      <c r="B5" s="2"/>
      <c r="C5" s="2"/>
    </row>
    <row r="6" spans="1:3" x14ac:dyDescent="0.25">
      <c r="A6" s="2"/>
      <c r="B6" s="2"/>
      <c r="C6" s="2"/>
    </row>
    <row r="7" spans="1:3" x14ac:dyDescent="0.25">
      <c r="A7" s="2"/>
      <c r="B7" s="2"/>
      <c r="C7" s="2"/>
    </row>
    <row r="8" spans="1:3" x14ac:dyDescent="0.25">
      <c r="C8" s="12"/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287"/>
  <sheetViews>
    <sheetView view="pageBreakPreview" topLeftCell="A192" zoomScaleNormal="100" zoomScaleSheetLayoutView="100" workbookViewId="0">
      <selection activeCell="H199" sqref="H199"/>
    </sheetView>
  </sheetViews>
  <sheetFormatPr defaultRowHeight="15.75" x14ac:dyDescent="0.25"/>
  <cols>
    <col min="1" max="1" width="3.75" customWidth="1"/>
    <col min="2" max="2" width="8.375" customWidth="1"/>
    <col min="3" max="3" width="21.375" customWidth="1"/>
    <col min="4" max="4" width="6.625" customWidth="1"/>
    <col min="5" max="5" width="6.25" customWidth="1"/>
    <col min="6" max="6" width="26.125" customWidth="1"/>
    <col min="7" max="7" width="30.75" customWidth="1"/>
    <col min="8" max="8" width="43.375" customWidth="1"/>
    <col min="9" max="10" width="11.875" customWidth="1"/>
    <col min="11" max="11" width="14.75" customWidth="1"/>
    <col min="12" max="12" width="10.5" customWidth="1"/>
  </cols>
  <sheetData>
    <row r="1" spans="1:13" ht="20.25" x14ac:dyDescent="0.3">
      <c r="A1" s="667" t="s">
        <v>507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</row>
    <row r="2" spans="1:13" ht="138" customHeight="1" x14ac:dyDescent="0.25">
      <c r="A2" s="93" t="s">
        <v>508</v>
      </c>
      <c r="B2" s="326" t="s">
        <v>165</v>
      </c>
      <c r="C2" s="326" t="s">
        <v>509</v>
      </c>
      <c r="D2" s="326" t="s">
        <v>510</v>
      </c>
      <c r="E2" s="326" t="s">
        <v>511</v>
      </c>
      <c r="F2" s="326" t="s">
        <v>512</v>
      </c>
      <c r="G2" s="326" t="s">
        <v>513</v>
      </c>
      <c r="H2" s="326" t="s">
        <v>514</v>
      </c>
      <c r="I2" s="326" t="s">
        <v>515</v>
      </c>
      <c r="J2" s="326" t="s">
        <v>516</v>
      </c>
      <c r="K2" s="326" t="s">
        <v>517</v>
      </c>
      <c r="L2" s="327" t="s">
        <v>518</v>
      </c>
    </row>
    <row r="3" spans="1:13" ht="39" x14ac:dyDescent="0.25">
      <c r="A3" s="520">
        <v>1</v>
      </c>
      <c r="B3" s="367" t="s">
        <v>519</v>
      </c>
      <c r="C3" s="368" t="s">
        <v>520</v>
      </c>
      <c r="D3" s="368"/>
      <c r="E3" s="368" t="s">
        <v>521</v>
      </c>
      <c r="F3" s="369" t="s">
        <v>522</v>
      </c>
      <c r="G3" s="369" t="s">
        <v>523</v>
      </c>
      <c r="H3" s="370" t="s">
        <v>524</v>
      </c>
      <c r="I3" s="371" t="s">
        <v>525</v>
      </c>
      <c r="J3" s="372">
        <v>3000</v>
      </c>
      <c r="K3" s="373"/>
      <c r="L3" s="366"/>
      <c r="M3" s="325"/>
    </row>
    <row r="4" spans="1:13" ht="51.75" x14ac:dyDescent="0.25">
      <c r="A4" s="521">
        <v>2</v>
      </c>
      <c r="B4" s="367" t="s">
        <v>519</v>
      </c>
      <c r="C4" s="368" t="s">
        <v>526</v>
      </c>
      <c r="D4" s="368"/>
      <c r="E4" s="368" t="s">
        <v>527</v>
      </c>
      <c r="F4" s="369" t="s">
        <v>528</v>
      </c>
      <c r="G4" s="368" t="s">
        <v>529</v>
      </c>
      <c r="H4" s="374" t="s">
        <v>530</v>
      </c>
      <c r="I4" s="371" t="s">
        <v>525</v>
      </c>
      <c r="J4" s="372">
        <v>9639.16</v>
      </c>
      <c r="K4" s="373"/>
      <c r="L4" s="366"/>
      <c r="M4" s="325"/>
    </row>
    <row r="5" spans="1:13" ht="39" x14ac:dyDescent="0.25">
      <c r="A5" s="521">
        <v>3</v>
      </c>
      <c r="B5" s="367" t="s">
        <v>519</v>
      </c>
      <c r="C5" s="368" t="s">
        <v>531</v>
      </c>
      <c r="D5" s="368"/>
      <c r="E5" s="368" t="s">
        <v>521</v>
      </c>
      <c r="F5" s="369" t="s">
        <v>532</v>
      </c>
      <c r="G5" s="368" t="s">
        <v>533</v>
      </c>
      <c r="H5" s="374" t="s">
        <v>534</v>
      </c>
      <c r="I5" s="371" t="s">
        <v>525</v>
      </c>
      <c r="J5" s="372">
        <v>3000</v>
      </c>
      <c r="K5" s="373"/>
      <c r="L5" s="366"/>
      <c r="M5" s="325"/>
    </row>
    <row r="6" spans="1:13" ht="39" x14ac:dyDescent="0.25">
      <c r="A6" s="520">
        <v>4</v>
      </c>
      <c r="B6" s="367" t="s">
        <v>519</v>
      </c>
      <c r="C6" s="368" t="s">
        <v>535</v>
      </c>
      <c r="D6" s="368"/>
      <c r="E6" s="368" t="s">
        <v>521</v>
      </c>
      <c r="F6" s="375" t="s">
        <v>536</v>
      </c>
      <c r="G6" s="375" t="s">
        <v>537</v>
      </c>
      <c r="H6" s="376" t="s">
        <v>534</v>
      </c>
      <c r="I6" s="377" t="s">
        <v>538</v>
      </c>
      <c r="J6" s="378">
        <v>3000</v>
      </c>
      <c r="K6" s="373"/>
      <c r="L6" s="366"/>
      <c r="M6" s="325"/>
    </row>
    <row r="7" spans="1:13" ht="26.25" x14ac:dyDescent="0.25">
      <c r="A7" s="521">
        <v>5</v>
      </c>
      <c r="B7" s="368" t="s">
        <v>539</v>
      </c>
      <c r="C7" s="368" t="s">
        <v>540</v>
      </c>
      <c r="D7" s="368"/>
      <c r="E7" s="379" t="s">
        <v>527</v>
      </c>
      <c r="F7" s="380" t="s">
        <v>541</v>
      </c>
      <c r="G7" s="380" t="s">
        <v>542</v>
      </c>
      <c r="H7" s="381" t="s">
        <v>543</v>
      </c>
      <c r="I7" s="380" t="s">
        <v>544</v>
      </c>
      <c r="J7" s="382">
        <v>30000</v>
      </c>
      <c r="K7" s="383"/>
      <c r="L7" s="366"/>
      <c r="M7" s="325"/>
    </row>
    <row r="8" spans="1:13" ht="26.25" x14ac:dyDescent="0.25">
      <c r="A8" s="521">
        <v>6</v>
      </c>
      <c r="B8" s="368" t="s">
        <v>539</v>
      </c>
      <c r="C8" s="368" t="s">
        <v>540</v>
      </c>
      <c r="D8" s="368"/>
      <c r="E8" s="379" t="s">
        <v>527</v>
      </c>
      <c r="F8" s="380" t="s">
        <v>545</v>
      </c>
      <c r="G8" s="380" t="s">
        <v>542</v>
      </c>
      <c r="H8" s="381" t="s">
        <v>546</v>
      </c>
      <c r="I8" s="380" t="s">
        <v>547</v>
      </c>
      <c r="J8" s="382">
        <v>30000</v>
      </c>
      <c r="K8" s="383"/>
      <c r="L8" s="366"/>
      <c r="M8" s="325"/>
    </row>
    <row r="9" spans="1:13" x14ac:dyDescent="0.25">
      <c r="A9" s="520">
        <v>7</v>
      </c>
      <c r="B9" s="368" t="s">
        <v>539</v>
      </c>
      <c r="C9" s="368" t="s">
        <v>548</v>
      </c>
      <c r="D9" s="368"/>
      <c r="E9" s="368" t="s">
        <v>521</v>
      </c>
      <c r="F9" s="384" t="s">
        <v>549</v>
      </c>
      <c r="G9" s="384" t="s">
        <v>550</v>
      </c>
      <c r="H9" s="384" t="s">
        <v>551</v>
      </c>
      <c r="I9" s="385" t="s">
        <v>552</v>
      </c>
      <c r="J9" s="386">
        <v>1750</v>
      </c>
      <c r="K9" s="373"/>
      <c r="L9" s="366"/>
    </row>
    <row r="10" spans="1:13" x14ac:dyDescent="0.25">
      <c r="A10" s="521">
        <v>8</v>
      </c>
      <c r="B10" s="368" t="s">
        <v>539</v>
      </c>
      <c r="C10" s="368" t="s">
        <v>548</v>
      </c>
      <c r="D10" s="368"/>
      <c r="E10" s="368" t="s">
        <v>521</v>
      </c>
      <c r="F10" s="368" t="s">
        <v>553</v>
      </c>
      <c r="G10" s="368" t="s">
        <v>554</v>
      </c>
      <c r="H10" s="368" t="s">
        <v>555</v>
      </c>
      <c r="I10" s="387" t="s">
        <v>552</v>
      </c>
      <c r="J10" s="372">
        <v>7614</v>
      </c>
      <c r="K10" s="373"/>
      <c r="L10" s="366"/>
    </row>
    <row r="11" spans="1:13" x14ac:dyDescent="0.25">
      <c r="A11" s="521">
        <v>9</v>
      </c>
      <c r="B11" s="368" t="s">
        <v>539</v>
      </c>
      <c r="C11" s="368" t="s">
        <v>548</v>
      </c>
      <c r="D11" s="368"/>
      <c r="E11" s="368" t="s">
        <v>521</v>
      </c>
      <c r="F11" s="368" t="s">
        <v>556</v>
      </c>
      <c r="G11" s="368" t="s">
        <v>557</v>
      </c>
      <c r="H11" s="368" t="s">
        <v>558</v>
      </c>
      <c r="I11" s="387" t="s">
        <v>552</v>
      </c>
      <c r="J11" s="372">
        <v>2789</v>
      </c>
      <c r="K11" s="373"/>
      <c r="L11" s="366"/>
    </row>
    <row r="12" spans="1:13" x14ac:dyDescent="0.25">
      <c r="A12" s="520">
        <v>10</v>
      </c>
      <c r="B12" s="368" t="s">
        <v>539</v>
      </c>
      <c r="C12" s="368" t="s">
        <v>548</v>
      </c>
      <c r="D12" s="368"/>
      <c r="E12" s="368" t="s">
        <v>521</v>
      </c>
      <c r="F12" s="368" t="s">
        <v>559</v>
      </c>
      <c r="G12" s="368" t="s">
        <v>542</v>
      </c>
      <c r="H12" s="368" t="s">
        <v>560</v>
      </c>
      <c r="I12" s="387" t="s">
        <v>561</v>
      </c>
      <c r="J12" s="372">
        <v>69472</v>
      </c>
      <c r="K12" s="373"/>
      <c r="L12" s="366"/>
    </row>
    <row r="13" spans="1:13" ht="39" x14ac:dyDescent="0.25">
      <c r="A13" s="521">
        <v>11</v>
      </c>
      <c r="B13" s="368" t="s">
        <v>539</v>
      </c>
      <c r="C13" s="368" t="s">
        <v>548</v>
      </c>
      <c r="D13" s="368"/>
      <c r="E13" s="368" t="s">
        <v>521</v>
      </c>
      <c r="F13" s="368" t="s">
        <v>562</v>
      </c>
      <c r="G13" s="368" t="s">
        <v>563</v>
      </c>
      <c r="H13" s="369" t="s">
        <v>564</v>
      </c>
      <c r="I13" s="387" t="s">
        <v>565</v>
      </c>
      <c r="J13" s="372">
        <v>34107</v>
      </c>
      <c r="K13" s="373"/>
      <c r="L13" s="366"/>
    </row>
    <row r="14" spans="1:13" x14ac:dyDescent="0.25">
      <c r="A14" s="521">
        <v>12</v>
      </c>
      <c r="B14" s="368" t="s">
        <v>539</v>
      </c>
      <c r="C14" s="368" t="s">
        <v>548</v>
      </c>
      <c r="D14" s="368"/>
      <c r="E14" s="368" t="s">
        <v>521</v>
      </c>
      <c r="F14" s="368" t="s">
        <v>566</v>
      </c>
      <c r="G14" s="368" t="s">
        <v>567</v>
      </c>
      <c r="H14" s="368" t="s">
        <v>568</v>
      </c>
      <c r="I14" s="387" t="s">
        <v>561</v>
      </c>
      <c r="J14" s="372">
        <v>62639</v>
      </c>
      <c r="K14" s="373"/>
      <c r="L14" s="366"/>
    </row>
    <row r="15" spans="1:13" ht="39" x14ac:dyDescent="0.25">
      <c r="A15" s="520">
        <v>13</v>
      </c>
      <c r="B15" s="368" t="s">
        <v>539</v>
      </c>
      <c r="C15" s="368" t="s">
        <v>548</v>
      </c>
      <c r="D15" s="368"/>
      <c r="E15" s="368" t="s">
        <v>521</v>
      </c>
      <c r="F15" s="368" t="s">
        <v>569</v>
      </c>
      <c r="G15" s="368" t="s">
        <v>570</v>
      </c>
      <c r="H15" s="369" t="s">
        <v>571</v>
      </c>
      <c r="I15" s="387" t="s">
        <v>572</v>
      </c>
      <c r="J15" s="372">
        <v>61610</v>
      </c>
      <c r="K15" s="373"/>
      <c r="L15" s="366"/>
    </row>
    <row r="16" spans="1:13" ht="64.5" x14ac:dyDescent="0.25">
      <c r="A16" s="521">
        <v>14</v>
      </c>
      <c r="B16" s="368" t="s">
        <v>539</v>
      </c>
      <c r="C16" s="368" t="s">
        <v>548</v>
      </c>
      <c r="D16" s="368"/>
      <c r="E16" s="368" t="s">
        <v>521</v>
      </c>
      <c r="F16" s="368" t="s">
        <v>573</v>
      </c>
      <c r="G16" s="368" t="s">
        <v>574</v>
      </c>
      <c r="H16" s="369" t="s">
        <v>575</v>
      </c>
      <c r="I16" s="387" t="s">
        <v>572</v>
      </c>
      <c r="J16" s="372">
        <v>47250</v>
      </c>
      <c r="K16" s="373"/>
      <c r="L16" s="366"/>
    </row>
    <row r="17" spans="1:12" ht="39" x14ac:dyDescent="0.25">
      <c r="A17" s="521">
        <v>15</v>
      </c>
      <c r="B17" s="368" t="s">
        <v>539</v>
      </c>
      <c r="C17" s="368" t="s">
        <v>548</v>
      </c>
      <c r="D17" s="368"/>
      <c r="E17" s="368" t="s">
        <v>521</v>
      </c>
      <c r="F17" s="368" t="s">
        <v>576</v>
      </c>
      <c r="G17" s="368" t="s">
        <v>577</v>
      </c>
      <c r="H17" s="369" t="s">
        <v>578</v>
      </c>
      <c r="I17" s="387" t="s">
        <v>579</v>
      </c>
      <c r="J17" s="372">
        <v>4512</v>
      </c>
      <c r="K17" s="373"/>
      <c r="L17" s="366"/>
    </row>
    <row r="18" spans="1:12" ht="43.5" customHeight="1" x14ac:dyDescent="0.25">
      <c r="A18" s="520">
        <v>16</v>
      </c>
      <c r="B18" s="368" t="s">
        <v>539</v>
      </c>
      <c r="C18" s="368" t="s">
        <v>548</v>
      </c>
      <c r="D18" s="368"/>
      <c r="E18" s="368" t="s">
        <v>521</v>
      </c>
      <c r="F18" s="368" t="s">
        <v>580</v>
      </c>
      <c r="G18" s="368" t="s">
        <v>574</v>
      </c>
      <c r="H18" s="369" t="s">
        <v>581</v>
      </c>
      <c r="I18" s="387" t="s">
        <v>579</v>
      </c>
      <c r="J18" s="372">
        <v>24072</v>
      </c>
      <c r="K18" s="388"/>
      <c r="L18" s="389"/>
    </row>
    <row r="19" spans="1:12" x14ac:dyDescent="0.25">
      <c r="A19" s="521">
        <v>17</v>
      </c>
      <c r="B19" s="367" t="s">
        <v>582</v>
      </c>
      <c r="C19" s="367" t="s">
        <v>548</v>
      </c>
      <c r="D19" s="367"/>
      <c r="E19" s="367" t="s">
        <v>521</v>
      </c>
      <c r="F19" s="390" t="s">
        <v>583</v>
      </c>
      <c r="G19" s="390" t="s">
        <v>584</v>
      </c>
      <c r="H19" s="390" t="s">
        <v>585</v>
      </c>
      <c r="I19" s="391" t="s">
        <v>552</v>
      </c>
      <c r="J19" s="392">
        <v>2458</v>
      </c>
      <c r="K19" s="393"/>
      <c r="L19" s="394"/>
    </row>
    <row r="20" spans="1:12" ht="26.25" x14ac:dyDescent="0.25">
      <c r="A20" s="521">
        <v>18</v>
      </c>
      <c r="B20" s="367" t="s">
        <v>582</v>
      </c>
      <c r="C20" s="367" t="s">
        <v>548</v>
      </c>
      <c r="D20" s="367"/>
      <c r="E20" s="367" t="s">
        <v>521</v>
      </c>
      <c r="F20" s="390" t="s">
        <v>586</v>
      </c>
      <c r="G20" s="390" t="s">
        <v>587</v>
      </c>
      <c r="H20" s="395" t="s">
        <v>588</v>
      </c>
      <c r="I20" s="396" t="s">
        <v>552</v>
      </c>
      <c r="J20" s="397">
        <v>9926</v>
      </c>
      <c r="K20" s="398"/>
      <c r="L20" s="394"/>
    </row>
    <row r="21" spans="1:12" ht="26.25" x14ac:dyDescent="0.25">
      <c r="A21" s="520">
        <v>19</v>
      </c>
      <c r="B21" s="367" t="s">
        <v>582</v>
      </c>
      <c r="C21" s="367" t="s">
        <v>548</v>
      </c>
      <c r="D21" s="367"/>
      <c r="E21" s="367" t="s">
        <v>521</v>
      </c>
      <c r="F21" s="390" t="s">
        <v>589</v>
      </c>
      <c r="G21" s="390" t="s">
        <v>590</v>
      </c>
      <c r="H21" s="395" t="s">
        <v>591</v>
      </c>
      <c r="I21" s="396" t="s">
        <v>552</v>
      </c>
      <c r="J21" s="397">
        <v>12500</v>
      </c>
      <c r="K21" s="398"/>
      <c r="L21" s="394"/>
    </row>
    <row r="22" spans="1:12" x14ac:dyDescent="0.25">
      <c r="A22" s="521">
        <v>20</v>
      </c>
      <c r="B22" s="367" t="s">
        <v>582</v>
      </c>
      <c r="C22" s="367" t="s">
        <v>548</v>
      </c>
      <c r="D22" s="367"/>
      <c r="E22" s="367" t="s">
        <v>521</v>
      </c>
      <c r="F22" s="390" t="s">
        <v>592</v>
      </c>
      <c r="G22" s="390" t="s">
        <v>593</v>
      </c>
      <c r="H22" s="390" t="s">
        <v>594</v>
      </c>
      <c r="I22" s="396" t="s">
        <v>552</v>
      </c>
      <c r="J22" s="397">
        <v>10605</v>
      </c>
      <c r="K22" s="398"/>
      <c r="L22" s="394"/>
    </row>
    <row r="23" spans="1:12" x14ac:dyDescent="0.25">
      <c r="A23" s="521">
        <v>21</v>
      </c>
      <c r="B23" s="367" t="s">
        <v>582</v>
      </c>
      <c r="C23" s="367" t="s">
        <v>548</v>
      </c>
      <c r="D23" s="367"/>
      <c r="E23" s="367" t="s">
        <v>521</v>
      </c>
      <c r="F23" s="390" t="s">
        <v>595</v>
      </c>
      <c r="G23" s="390" t="s">
        <v>596</v>
      </c>
      <c r="H23" s="395" t="s">
        <v>597</v>
      </c>
      <c r="I23" s="396" t="s">
        <v>552</v>
      </c>
      <c r="J23" s="397">
        <v>0</v>
      </c>
      <c r="K23" s="398"/>
      <c r="L23" s="390"/>
    </row>
    <row r="24" spans="1:12" ht="26.25" x14ac:dyDescent="0.25">
      <c r="A24" s="520">
        <v>22</v>
      </c>
      <c r="B24" s="367" t="s">
        <v>582</v>
      </c>
      <c r="C24" s="367" t="s">
        <v>548</v>
      </c>
      <c r="D24" s="367"/>
      <c r="E24" s="367" t="s">
        <v>521</v>
      </c>
      <c r="F24" s="390" t="s">
        <v>598</v>
      </c>
      <c r="G24" s="390" t="s">
        <v>599</v>
      </c>
      <c r="H24" s="395" t="s">
        <v>600</v>
      </c>
      <c r="I24" s="396" t="s">
        <v>552</v>
      </c>
      <c r="J24" s="397">
        <v>11522</v>
      </c>
      <c r="K24" s="398"/>
      <c r="L24" s="394"/>
    </row>
    <row r="25" spans="1:12" ht="26.25" x14ac:dyDescent="0.25">
      <c r="A25" s="521">
        <v>23</v>
      </c>
      <c r="B25" s="367" t="s">
        <v>582</v>
      </c>
      <c r="C25" s="367" t="s">
        <v>548</v>
      </c>
      <c r="D25" s="367"/>
      <c r="E25" s="367" t="s">
        <v>521</v>
      </c>
      <c r="F25" s="390" t="s">
        <v>601</v>
      </c>
      <c r="G25" s="390" t="s">
        <v>602</v>
      </c>
      <c r="H25" s="395" t="s">
        <v>603</v>
      </c>
      <c r="I25" s="396" t="s">
        <v>561</v>
      </c>
      <c r="J25" s="397">
        <v>18000</v>
      </c>
      <c r="K25" s="398"/>
      <c r="L25" s="394"/>
    </row>
    <row r="26" spans="1:12" ht="26.25" x14ac:dyDescent="0.25">
      <c r="A26" s="521">
        <v>24</v>
      </c>
      <c r="B26" s="367" t="s">
        <v>582</v>
      </c>
      <c r="C26" s="367" t="s">
        <v>548</v>
      </c>
      <c r="D26" s="367"/>
      <c r="E26" s="367" t="s">
        <v>521</v>
      </c>
      <c r="F26" s="390" t="s">
        <v>604</v>
      </c>
      <c r="G26" s="390" t="s">
        <v>605</v>
      </c>
      <c r="H26" s="395" t="s">
        <v>606</v>
      </c>
      <c r="I26" s="396" t="s">
        <v>565</v>
      </c>
      <c r="J26" s="397">
        <v>26785</v>
      </c>
      <c r="K26" s="398"/>
      <c r="L26" s="394"/>
    </row>
    <row r="27" spans="1:12" ht="26.25" x14ac:dyDescent="0.25">
      <c r="A27" s="520">
        <v>25</v>
      </c>
      <c r="B27" s="367" t="s">
        <v>582</v>
      </c>
      <c r="C27" s="367" t="s">
        <v>548</v>
      </c>
      <c r="D27" s="367"/>
      <c r="E27" s="367" t="s">
        <v>521</v>
      </c>
      <c r="F27" s="390" t="s">
        <v>607</v>
      </c>
      <c r="G27" s="390" t="s">
        <v>608</v>
      </c>
      <c r="H27" s="395" t="s">
        <v>609</v>
      </c>
      <c r="I27" s="396" t="s">
        <v>561</v>
      </c>
      <c r="J27" s="397">
        <v>55380</v>
      </c>
      <c r="K27" s="398"/>
      <c r="L27" s="394"/>
    </row>
    <row r="28" spans="1:12" x14ac:dyDescent="0.25">
      <c r="A28" s="521">
        <v>26</v>
      </c>
      <c r="B28" s="367" t="s">
        <v>582</v>
      </c>
      <c r="C28" s="367" t="s">
        <v>548</v>
      </c>
      <c r="D28" s="367"/>
      <c r="E28" s="367" t="s">
        <v>521</v>
      </c>
      <c r="F28" s="390" t="s">
        <v>610</v>
      </c>
      <c r="G28" s="390" t="s">
        <v>611</v>
      </c>
      <c r="H28" s="395" t="s">
        <v>612</v>
      </c>
      <c r="I28" s="396" t="s">
        <v>561</v>
      </c>
      <c r="J28" s="397">
        <v>41699</v>
      </c>
      <c r="K28" s="398"/>
      <c r="L28" s="394"/>
    </row>
    <row r="29" spans="1:12" ht="26.25" x14ac:dyDescent="0.25">
      <c r="A29" s="521">
        <v>27</v>
      </c>
      <c r="B29" s="367" t="s">
        <v>582</v>
      </c>
      <c r="C29" s="367" t="s">
        <v>548</v>
      </c>
      <c r="D29" s="367"/>
      <c r="E29" s="367" t="s">
        <v>521</v>
      </c>
      <c r="F29" s="390" t="s">
        <v>613</v>
      </c>
      <c r="G29" s="390" t="s">
        <v>614</v>
      </c>
      <c r="H29" s="395" t="s">
        <v>615</v>
      </c>
      <c r="I29" s="396" t="s">
        <v>565</v>
      </c>
      <c r="J29" s="397">
        <v>6342</v>
      </c>
      <c r="K29" s="398"/>
      <c r="L29" s="394"/>
    </row>
    <row r="30" spans="1:12" x14ac:dyDescent="0.25">
      <c r="A30" s="520">
        <v>28</v>
      </c>
      <c r="B30" s="367" t="s">
        <v>582</v>
      </c>
      <c r="C30" s="367" t="s">
        <v>548</v>
      </c>
      <c r="D30" s="367"/>
      <c r="E30" s="367" t="s">
        <v>521</v>
      </c>
      <c r="F30" s="390" t="s">
        <v>616</v>
      </c>
      <c r="G30" s="390" t="s">
        <v>587</v>
      </c>
      <c r="H30" s="390" t="s">
        <v>617</v>
      </c>
      <c r="I30" s="396" t="s">
        <v>561</v>
      </c>
      <c r="J30" s="397">
        <v>9450</v>
      </c>
      <c r="K30" s="398"/>
      <c r="L30" s="394"/>
    </row>
    <row r="31" spans="1:12" x14ac:dyDescent="0.25">
      <c r="A31" s="521">
        <v>29</v>
      </c>
      <c r="B31" s="367" t="s">
        <v>582</v>
      </c>
      <c r="C31" s="367" t="s">
        <v>548</v>
      </c>
      <c r="D31" s="367"/>
      <c r="E31" s="367" t="s">
        <v>521</v>
      </c>
      <c r="F31" s="390" t="s">
        <v>618</v>
      </c>
      <c r="G31" s="390" t="s">
        <v>619</v>
      </c>
      <c r="H31" s="390" t="s">
        <v>620</v>
      </c>
      <c r="I31" s="396" t="s">
        <v>572</v>
      </c>
      <c r="J31" s="397">
        <v>32100</v>
      </c>
      <c r="K31" s="398"/>
      <c r="L31" s="394"/>
    </row>
    <row r="32" spans="1:12" ht="64.5" x14ac:dyDescent="0.25">
      <c r="A32" s="521">
        <v>30</v>
      </c>
      <c r="B32" s="367" t="s">
        <v>582</v>
      </c>
      <c r="C32" s="367" t="s">
        <v>548</v>
      </c>
      <c r="D32" s="367"/>
      <c r="E32" s="367" t="s">
        <v>521</v>
      </c>
      <c r="F32" s="390" t="s">
        <v>621</v>
      </c>
      <c r="G32" s="390" t="s">
        <v>622</v>
      </c>
      <c r="H32" s="395" t="s">
        <v>623</v>
      </c>
      <c r="I32" s="396" t="s">
        <v>572</v>
      </c>
      <c r="J32" s="397">
        <v>12000</v>
      </c>
      <c r="K32" s="398"/>
      <c r="L32" s="394"/>
    </row>
    <row r="33" spans="1:12" ht="39" x14ac:dyDescent="0.25">
      <c r="A33" s="520">
        <v>31</v>
      </c>
      <c r="B33" s="367" t="s">
        <v>582</v>
      </c>
      <c r="C33" s="367" t="s">
        <v>548</v>
      </c>
      <c r="D33" s="367"/>
      <c r="E33" s="367" t="s">
        <v>521</v>
      </c>
      <c r="F33" s="390" t="s">
        <v>624</v>
      </c>
      <c r="G33" s="390" t="s">
        <v>625</v>
      </c>
      <c r="H33" s="395" t="s">
        <v>626</v>
      </c>
      <c r="I33" s="396" t="s">
        <v>572</v>
      </c>
      <c r="J33" s="397">
        <v>31250</v>
      </c>
      <c r="K33" s="398"/>
      <c r="L33" s="394"/>
    </row>
    <row r="34" spans="1:12" ht="43.5" customHeight="1" x14ac:dyDescent="0.25">
      <c r="A34" s="521">
        <v>32</v>
      </c>
      <c r="B34" s="367" t="s">
        <v>582</v>
      </c>
      <c r="C34" s="367" t="s">
        <v>548</v>
      </c>
      <c r="D34" s="367"/>
      <c r="E34" s="367" t="s">
        <v>521</v>
      </c>
      <c r="F34" s="390" t="s">
        <v>627</v>
      </c>
      <c r="G34" s="390" t="s">
        <v>628</v>
      </c>
      <c r="H34" s="395" t="s">
        <v>629</v>
      </c>
      <c r="I34" s="396" t="s">
        <v>572</v>
      </c>
      <c r="J34" s="397">
        <v>22816</v>
      </c>
      <c r="K34" s="398"/>
      <c r="L34" s="394"/>
    </row>
    <row r="35" spans="1:12" ht="26.25" x14ac:dyDescent="0.25">
      <c r="A35" s="521">
        <v>33</v>
      </c>
      <c r="B35" s="367" t="s">
        <v>582</v>
      </c>
      <c r="C35" s="367" t="s">
        <v>548</v>
      </c>
      <c r="D35" s="367"/>
      <c r="E35" s="367" t="s">
        <v>521</v>
      </c>
      <c r="F35" s="390" t="s">
        <v>630</v>
      </c>
      <c r="G35" s="390" t="s">
        <v>631</v>
      </c>
      <c r="H35" s="395" t="s">
        <v>632</v>
      </c>
      <c r="I35" s="396" t="s">
        <v>547</v>
      </c>
      <c r="J35" s="397">
        <v>25808</v>
      </c>
      <c r="K35" s="398"/>
      <c r="L35" s="394"/>
    </row>
    <row r="36" spans="1:12" ht="39" x14ac:dyDescent="0.25">
      <c r="A36" s="520">
        <v>34</v>
      </c>
      <c r="B36" s="367" t="s">
        <v>582</v>
      </c>
      <c r="C36" s="367" t="s">
        <v>548</v>
      </c>
      <c r="D36" s="367"/>
      <c r="E36" s="367" t="s">
        <v>521</v>
      </c>
      <c r="F36" s="390" t="s">
        <v>633</v>
      </c>
      <c r="G36" s="390" t="s">
        <v>634</v>
      </c>
      <c r="H36" s="395" t="s">
        <v>635</v>
      </c>
      <c r="I36" s="396" t="s">
        <v>636</v>
      </c>
      <c r="J36" s="397">
        <v>32675</v>
      </c>
      <c r="K36" s="398"/>
      <c r="L36" s="394"/>
    </row>
    <row r="37" spans="1:12" x14ac:dyDescent="0.25">
      <c r="A37" s="521">
        <v>35</v>
      </c>
      <c r="B37" s="367" t="s">
        <v>582</v>
      </c>
      <c r="C37" s="367" t="s">
        <v>548</v>
      </c>
      <c r="D37" s="367"/>
      <c r="E37" s="367" t="s">
        <v>521</v>
      </c>
      <c r="F37" s="390" t="s">
        <v>637</v>
      </c>
      <c r="G37" s="390" t="s">
        <v>638</v>
      </c>
      <c r="H37" s="390" t="s">
        <v>639</v>
      </c>
      <c r="I37" s="396" t="s">
        <v>636</v>
      </c>
      <c r="J37" s="397">
        <v>8528</v>
      </c>
      <c r="K37" s="398"/>
      <c r="L37" s="394"/>
    </row>
    <row r="38" spans="1:12" ht="26.25" x14ac:dyDescent="0.25">
      <c r="A38" s="521">
        <v>36</v>
      </c>
      <c r="B38" s="367" t="s">
        <v>582</v>
      </c>
      <c r="C38" s="367" t="s">
        <v>548</v>
      </c>
      <c r="D38" s="367"/>
      <c r="E38" s="367" t="s">
        <v>521</v>
      </c>
      <c r="F38" s="390" t="s">
        <v>640</v>
      </c>
      <c r="G38" s="390" t="s">
        <v>638</v>
      </c>
      <c r="H38" s="395" t="s">
        <v>641</v>
      </c>
      <c r="I38" s="396" t="s">
        <v>547</v>
      </c>
      <c r="J38" s="397">
        <v>26369</v>
      </c>
      <c r="K38" s="398"/>
      <c r="L38" s="394"/>
    </row>
    <row r="39" spans="1:12" x14ac:dyDescent="0.25">
      <c r="A39" s="520">
        <v>37</v>
      </c>
      <c r="B39" s="367" t="s">
        <v>582</v>
      </c>
      <c r="C39" s="367" t="s">
        <v>548</v>
      </c>
      <c r="D39" s="367"/>
      <c r="E39" s="367" t="s">
        <v>521</v>
      </c>
      <c r="F39" s="390" t="s">
        <v>642</v>
      </c>
      <c r="G39" s="390" t="s">
        <v>643</v>
      </c>
      <c r="H39" s="390" t="s">
        <v>644</v>
      </c>
      <c r="I39" s="396" t="s">
        <v>636</v>
      </c>
      <c r="J39" s="397">
        <v>18800</v>
      </c>
      <c r="K39" s="398"/>
      <c r="L39" s="394"/>
    </row>
    <row r="40" spans="1:12" ht="26.25" x14ac:dyDescent="0.25">
      <c r="A40" s="521">
        <v>38</v>
      </c>
      <c r="B40" s="367" t="s">
        <v>582</v>
      </c>
      <c r="C40" s="367" t="s">
        <v>548</v>
      </c>
      <c r="D40" s="367"/>
      <c r="E40" s="367" t="s">
        <v>521</v>
      </c>
      <c r="F40" s="390" t="s">
        <v>645</v>
      </c>
      <c r="G40" s="390" t="s">
        <v>646</v>
      </c>
      <c r="H40" s="395" t="s">
        <v>647</v>
      </c>
      <c r="I40" s="396" t="s">
        <v>636</v>
      </c>
      <c r="J40" s="397">
        <v>45748</v>
      </c>
      <c r="K40" s="398"/>
      <c r="L40" s="394"/>
    </row>
    <row r="41" spans="1:12" ht="26.25" x14ac:dyDescent="0.25">
      <c r="A41" s="521">
        <v>39</v>
      </c>
      <c r="B41" s="367" t="s">
        <v>582</v>
      </c>
      <c r="C41" s="367" t="s">
        <v>548</v>
      </c>
      <c r="D41" s="367"/>
      <c r="E41" s="367" t="s">
        <v>521</v>
      </c>
      <c r="F41" s="390" t="s">
        <v>648</v>
      </c>
      <c r="G41" s="390" t="s">
        <v>649</v>
      </c>
      <c r="H41" s="395" t="s">
        <v>650</v>
      </c>
      <c r="I41" s="396" t="s">
        <v>547</v>
      </c>
      <c r="J41" s="397">
        <v>22707</v>
      </c>
      <c r="K41" s="398"/>
      <c r="L41" s="394"/>
    </row>
    <row r="42" spans="1:12" ht="26.25" x14ac:dyDescent="0.25">
      <c r="A42" s="520">
        <v>40</v>
      </c>
      <c r="B42" s="367" t="s">
        <v>582</v>
      </c>
      <c r="C42" s="367" t="s">
        <v>548</v>
      </c>
      <c r="D42" s="367"/>
      <c r="E42" s="367" t="s">
        <v>521</v>
      </c>
      <c r="F42" s="390" t="s">
        <v>651</v>
      </c>
      <c r="G42" s="390" t="s">
        <v>649</v>
      </c>
      <c r="H42" s="395" t="s">
        <v>652</v>
      </c>
      <c r="I42" s="396" t="s">
        <v>636</v>
      </c>
      <c r="J42" s="397">
        <v>10000</v>
      </c>
      <c r="K42" s="398"/>
      <c r="L42" s="394"/>
    </row>
    <row r="43" spans="1:12" ht="26.25" x14ac:dyDescent="0.25">
      <c r="A43" s="521">
        <v>41</v>
      </c>
      <c r="B43" s="367" t="s">
        <v>582</v>
      </c>
      <c r="C43" s="367" t="s">
        <v>548</v>
      </c>
      <c r="D43" s="367"/>
      <c r="E43" s="367" t="s">
        <v>521</v>
      </c>
      <c r="F43" s="390" t="s">
        <v>653</v>
      </c>
      <c r="G43" s="390" t="s">
        <v>654</v>
      </c>
      <c r="H43" s="395" t="s">
        <v>655</v>
      </c>
      <c r="I43" s="396" t="s">
        <v>636</v>
      </c>
      <c r="J43" s="397">
        <v>39895</v>
      </c>
      <c r="K43" s="398"/>
      <c r="L43" s="394"/>
    </row>
    <row r="44" spans="1:12" ht="26.25" x14ac:dyDescent="0.25">
      <c r="A44" s="521">
        <v>42</v>
      </c>
      <c r="B44" s="367" t="s">
        <v>582</v>
      </c>
      <c r="C44" s="367" t="s">
        <v>548</v>
      </c>
      <c r="D44" s="399"/>
      <c r="E44" s="399" t="s">
        <v>521</v>
      </c>
      <c r="F44" s="400" t="s">
        <v>656</v>
      </c>
      <c r="G44" s="400" t="s">
        <v>584</v>
      </c>
      <c r="H44" s="401" t="s">
        <v>657</v>
      </c>
      <c r="I44" s="402" t="s">
        <v>547</v>
      </c>
      <c r="J44" s="397">
        <v>21160</v>
      </c>
      <c r="K44" s="398"/>
      <c r="L44" s="394"/>
    </row>
    <row r="45" spans="1:12" ht="26.25" x14ac:dyDescent="0.25">
      <c r="A45" s="520">
        <v>43</v>
      </c>
      <c r="B45" s="403" t="s">
        <v>582</v>
      </c>
      <c r="C45" s="404" t="s">
        <v>548</v>
      </c>
      <c r="D45" s="367"/>
      <c r="E45" s="367" t="s">
        <v>521</v>
      </c>
      <c r="F45" s="390" t="s">
        <v>658</v>
      </c>
      <c r="G45" s="390" t="s">
        <v>659</v>
      </c>
      <c r="H45" s="395" t="s">
        <v>660</v>
      </c>
      <c r="I45" s="396" t="s">
        <v>636</v>
      </c>
      <c r="J45" s="397">
        <v>33370</v>
      </c>
      <c r="K45" s="398"/>
      <c r="L45" s="394"/>
    </row>
    <row r="46" spans="1:12" ht="26.25" x14ac:dyDescent="0.25">
      <c r="A46" s="521">
        <v>44</v>
      </c>
      <c r="B46" s="367" t="s">
        <v>582</v>
      </c>
      <c r="C46" s="405" t="s">
        <v>548</v>
      </c>
      <c r="D46" s="367"/>
      <c r="E46" s="367" t="s">
        <v>521</v>
      </c>
      <c r="F46" s="390" t="s">
        <v>661</v>
      </c>
      <c r="G46" s="390" t="s">
        <v>587</v>
      </c>
      <c r="H46" s="395" t="s">
        <v>662</v>
      </c>
      <c r="I46" s="396" t="s">
        <v>547</v>
      </c>
      <c r="J46" s="397">
        <v>26794</v>
      </c>
      <c r="K46" s="398"/>
      <c r="L46" s="394"/>
    </row>
    <row r="47" spans="1:12" ht="26.25" x14ac:dyDescent="0.25">
      <c r="A47" s="521">
        <v>45</v>
      </c>
      <c r="B47" s="367" t="s">
        <v>582</v>
      </c>
      <c r="C47" s="405" t="s">
        <v>548</v>
      </c>
      <c r="D47" s="367"/>
      <c r="E47" s="367" t="s">
        <v>521</v>
      </c>
      <c r="F47" s="390" t="s">
        <v>663</v>
      </c>
      <c r="G47" s="390" t="s">
        <v>664</v>
      </c>
      <c r="H47" s="395" t="s">
        <v>665</v>
      </c>
      <c r="I47" s="396" t="s">
        <v>666</v>
      </c>
      <c r="J47" s="397">
        <v>4269</v>
      </c>
      <c r="K47" s="398"/>
      <c r="L47" s="394"/>
    </row>
    <row r="48" spans="1:12" ht="26.25" x14ac:dyDescent="0.25">
      <c r="A48" s="520">
        <v>46</v>
      </c>
      <c r="B48" s="367" t="s">
        <v>582</v>
      </c>
      <c r="C48" s="405" t="s">
        <v>548</v>
      </c>
      <c r="D48" s="367"/>
      <c r="E48" s="367" t="s">
        <v>521</v>
      </c>
      <c r="F48" s="390" t="s">
        <v>667</v>
      </c>
      <c r="G48" s="390" t="s">
        <v>628</v>
      </c>
      <c r="H48" s="395" t="s">
        <v>668</v>
      </c>
      <c r="I48" s="396" t="s">
        <v>579</v>
      </c>
      <c r="J48" s="397">
        <v>13567</v>
      </c>
      <c r="K48" s="398"/>
      <c r="L48" s="394"/>
    </row>
    <row r="49" spans="1:12" x14ac:dyDescent="0.25">
      <c r="A49" s="521">
        <v>47</v>
      </c>
      <c r="B49" s="367" t="s">
        <v>582</v>
      </c>
      <c r="C49" s="405" t="s">
        <v>548</v>
      </c>
      <c r="D49" s="367"/>
      <c r="E49" s="367" t="s">
        <v>521</v>
      </c>
      <c r="F49" s="390" t="s">
        <v>669</v>
      </c>
      <c r="G49" s="390" t="s">
        <v>596</v>
      </c>
      <c r="H49" s="395" t="s">
        <v>670</v>
      </c>
      <c r="I49" s="396" t="s">
        <v>579</v>
      </c>
      <c r="J49" s="397">
        <v>12002</v>
      </c>
      <c r="K49" s="398"/>
      <c r="L49" s="394"/>
    </row>
    <row r="50" spans="1:12" ht="26.25" x14ac:dyDescent="0.25">
      <c r="A50" s="521">
        <v>48</v>
      </c>
      <c r="B50" s="367" t="s">
        <v>582</v>
      </c>
      <c r="C50" s="405" t="s">
        <v>548</v>
      </c>
      <c r="D50" s="367"/>
      <c r="E50" s="367" t="s">
        <v>521</v>
      </c>
      <c r="F50" s="390" t="s">
        <v>671</v>
      </c>
      <c r="G50" s="390" t="s">
        <v>599</v>
      </c>
      <c r="H50" s="395" t="s">
        <v>672</v>
      </c>
      <c r="I50" s="396" t="s">
        <v>579</v>
      </c>
      <c r="J50" s="397">
        <v>21429</v>
      </c>
      <c r="K50" s="398"/>
      <c r="L50" s="394"/>
    </row>
    <row r="51" spans="1:12" ht="33" customHeight="1" x14ac:dyDescent="0.25">
      <c r="A51" s="520">
        <v>49</v>
      </c>
      <c r="B51" s="367" t="s">
        <v>582</v>
      </c>
      <c r="C51" s="405" t="s">
        <v>548</v>
      </c>
      <c r="D51" s="367"/>
      <c r="E51" s="367" t="s">
        <v>521</v>
      </c>
      <c r="F51" s="390" t="s">
        <v>673</v>
      </c>
      <c r="G51" s="390" t="s">
        <v>593</v>
      </c>
      <c r="H51" s="395" t="s">
        <v>674</v>
      </c>
      <c r="I51" s="396" t="s">
        <v>579</v>
      </c>
      <c r="J51" s="397">
        <v>14965</v>
      </c>
      <c r="K51" s="398"/>
      <c r="L51" s="394"/>
    </row>
    <row r="52" spans="1:12" ht="39" x14ac:dyDescent="0.25">
      <c r="A52" s="521">
        <v>50</v>
      </c>
      <c r="B52" s="367" t="s">
        <v>582</v>
      </c>
      <c r="C52" s="405" t="s">
        <v>548</v>
      </c>
      <c r="D52" s="367"/>
      <c r="E52" s="367" t="s">
        <v>521</v>
      </c>
      <c r="F52" s="390" t="s">
        <v>675</v>
      </c>
      <c r="G52" s="390" t="s">
        <v>614</v>
      </c>
      <c r="H52" s="395" t="s">
        <v>676</v>
      </c>
      <c r="I52" s="396" t="s">
        <v>666</v>
      </c>
      <c r="J52" s="397">
        <v>4967</v>
      </c>
      <c r="K52" s="398"/>
      <c r="L52" s="394"/>
    </row>
    <row r="53" spans="1:12" ht="26.25" x14ac:dyDescent="0.25">
      <c r="A53" s="521">
        <v>51</v>
      </c>
      <c r="B53" s="367" t="s">
        <v>582</v>
      </c>
      <c r="C53" s="405" t="s">
        <v>548</v>
      </c>
      <c r="D53" s="367"/>
      <c r="E53" s="367" t="s">
        <v>521</v>
      </c>
      <c r="F53" s="390" t="s">
        <v>677</v>
      </c>
      <c r="G53" s="390" t="s">
        <v>678</v>
      </c>
      <c r="H53" s="395" t="s">
        <v>679</v>
      </c>
      <c r="I53" s="396" t="s">
        <v>579</v>
      </c>
      <c r="J53" s="397">
        <v>18295</v>
      </c>
      <c r="K53" s="398"/>
      <c r="L53" s="394"/>
    </row>
    <row r="54" spans="1:12" x14ac:dyDescent="0.25">
      <c r="A54" s="520">
        <v>52</v>
      </c>
      <c r="B54" s="367" t="s">
        <v>582</v>
      </c>
      <c r="C54" s="405" t="s">
        <v>548</v>
      </c>
      <c r="D54" s="367"/>
      <c r="E54" s="367" t="s">
        <v>521</v>
      </c>
      <c r="F54" s="400" t="s">
        <v>680</v>
      </c>
      <c r="G54" s="400" t="s">
        <v>681</v>
      </c>
      <c r="H54" s="400" t="s">
        <v>682</v>
      </c>
      <c r="I54" s="396" t="s">
        <v>636</v>
      </c>
      <c r="J54" s="406">
        <v>6250</v>
      </c>
      <c r="K54" s="398"/>
      <c r="L54" s="394"/>
    </row>
    <row r="55" spans="1:12" x14ac:dyDescent="0.25">
      <c r="A55" s="521">
        <v>53</v>
      </c>
      <c r="B55" s="367" t="s">
        <v>683</v>
      </c>
      <c r="C55" s="405" t="s">
        <v>548</v>
      </c>
      <c r="D55" s="367"/>
      <c r="E55" s="405" t="s">
        <v>521</v>
      </c>
      <c r="F55" s="390" t="s">
        <v>595</v>
      </c>
      <c r="G55" s="390" t="s">
        <v>684</v>
      </c>
      <c r="H55" s="395" t="s">
        <v>685</v>
      </c>
      <c r="I55" s="407" t="s">
        <v>552</v>
      </c>
      <c r="J55" s="394">
        <v>27697</v>
      </c>
      <c r="K55" s="408"/>
      <c r="L55" s="366"/>
    </row>
    <row r="56" spans="1:12" ht="39" x14ac:dyDescent="0.25">
      <c r="A56" s="521">
        <v>54</v>
      </c>
      <c r="B56" s="367" t="s">
        <v>683</v>
      </c>
      <c r="C56" s="405" t="s">
        <v>548</v>
      </c>
      <c r="D56" s="367"/>
      <c r="E56" s="405" t="s">
        <v>521</v>
      </c>
      <c r="F56" s="390" t="s">
        <v>686</v>
      </c>
      <c r="G56" s="390" t="s">
        <v>687</v>
      </c>
      <c r="H56" s="395" t="s">
        <v>688</v>
      </c>
      <c r="I56" s="409" t="s">
        <v>561</v>
      </c>
      <c r="J56" s="394">
        <v>41826</v>
      </c>
      <c r="K56" s="410"/>
      <c r="L56" s="411"/>
    </row>
    <row r="57" spans="1:12" ht="26.25" x14ac:dyDescent="0.25">
      <c r="A57" s="520">
        <v>55</v>
      </c>
      <c r="B57" s="367" t="s">
        <v>683</v>
      </c>
      <c r="C57" s="405" t="s">
        <v>548</v>
      </c>
      <c r="D57" s="367"/>
      <c r="E57" s="405" t="s">
        <v>521</v>
      </c>
      <c r="F57" s="390" t="s">
        <v>689</v>
      </c>
      <c r="G57" s="390" t="s">
        <v>690</v>
      </c>
      <c r="H57" s="395" t="s">
        <v>691</v>
      </c>
      <c r="I57" s="409" t="s">
        <v>544</v>
      </c>
      <c r="J57" s="394">
        <v>56289</v>
      </c>
      <c r="K57" s="412"/>
      <c r="L57" s="366"/>
    </row>
    <row r="58" spans="1:12" x14ac:dyDescent="0.25">
      <c r="A58" s="521">
        <v>56</v>
      </c>
      <c r="B58" s="367" t="s">
        <v>683</v>
      </c>
      <c r="C58" s="405" t="s">
        <v>548</v>
      </c>
      <c r="D58" s="367"/>
      <c r="E58" s="405" t="s">
        <v>521</v>
      </c>
      <c r="F58" s="390" t="s">
        <v>692</v>
      </c>
      <c r="G58" s="390" t="s">
        <v>693</v>
      </c>
      <c r="H58" s="395" t="s">
        <v>694</v>
      </c>
      <c r="I58" s="409" t="s">
        <v>572</v>
      </c>
      <c r="J58" s="394">
        <v>48030</v>
      </c>
      <c r="K58" s="412"/>
      <c r="L58" s="366"/>
    </row>
    <row r="59" spans="1:12" ht="26.25" x14ac:dyDescent="0.25">
      <c r="A59" s="521">
        <v>57</v>
      </c>
      <c r="B59" s="367" t="s">
        <v>683</v>
      </c>
      <c r="C59" s="405" t="s">
        <v>548</v>
      </c>
      <c r="D59" s="367"/>
      <c r="E59" s="405" t="s">
        <v>521</v>
      </c>
      <c r="F59" s="390" t="s">
        <v>695</v>
      </c>
      <c r="G59" s="390" t="s">
        <v>696</v>
      </c>
      <c r="H59" s="395" t="s">
        <v>697</v>
      </c>
      <c r="I59" s="409" t="s">
        <v>572</v>
      </c>
      <c r="J59" s="394">
        <v>41925</v>
      </c>
      <c r="K59" s="412"/>
      <c r="L59" s="366"/>
    </row>
    <row r="60" spans="1:12" ht="26.25" x14ac:dyDescent="0.25">
      <c r="A60" s="520">
        <v>58</v>
      </c>
      <c r="B60" s="367" t="s">
        <v>683</v>
      </c>
      <c r="C60" s="405" t="s">
        <v>548</v>
      </c>
      <c r="D60" s="367"/>
      <c r="E60" s="405" t="s">
        <v>521</v>
      </c>
      <c r="F60" s="390" t="s">
        <v>698</v>
      </c>
      <c r="G60" s="390" t="s">
        <v>699</v>
      </c>
      <c r="H60" s="395" t="s">
        <v>700</v>
      </c>
      <c r="I60" s="409" t="s">
        <v>547</v>
      </c>
      <c r="J60" s="394">
        <v>2277</v>
      </c>
      <c r="K60" s="412"/>
      <c r="L60" s="366"/>
    </row>
    <row r="61" spans="1:12" ht="26.25" x14ac:dyDescent="0.25">
      <c r="A61" s="521">
        <v>59</v>
      </c>
      <c r="B61" s="367" t="s">
        <v>683</v>
      </c>
      <c r="C61" s="405" t="s">
        <v>548</v>
      </c>
      <c r="D61" s="367"/>
      <c r="E61" s="405" t="s">
        <v>521</v>
      </c>
      <c r="F61" s="390" t="s">
        <v>701</v>
      </c>
      <c r="G61" s="390" t="s">
        <v>702</v>
      </c>
      <c r="H61" s="401" t="s">
        <v>703</v>
      </c>
      <c r="I61" s="409" t="s">
        <v>704</v>
      </c>
      <c r="J61" s="394">
        <v>53804</v>
      </c>
      <c r="K61" s="412"/>
      <c r="L61" s="366"/>
    </row>
    <row r="62" spans="1:12" x14ac:dyDescent="0.25">
      <c r="A62" s="521">
        <v>60</v>
      </c>
      <c r="B62" s="367" t="s">
        <v>683</v>
      </c>
      <c r="C62" s="405" t="s">
        <v>548</v>
      </c>
      <c r="D62" s="367"/>
      <c r="E62" s="405" t="s">
        <v>521</v>
      </c>
      <c r="F62" s="400" t="s">
        <v>669</v>
      </c>
      <c r="G62" s="413" t="s">
        <v>684</v>
      </c>
      <c r="H62" s="395" t="s">
        <v>670</v>
      </c>
      <c r="I62" s="409" t="s">
        <v>579</v>
      </c>
      <c r="J62" s="414">
        <v>12080</v>
      </c>
      <c r="K62" s="412"/>
      <c r="L62" s="366"/>
    </row>
    <row r="63" spans="1:12" ht="26.25" x14ac:dyDescent="0.25">
      <c r="A63" s="520">
        <v>61</v>
      </c>
      <c r="B63" s="367" t="s">
        <v>705</v>
      </c>
      <c r="C63" s="405" t="s">
        <v>548</v>
      </c>
      <c r="D63" s="367"/>
      <c r="E63" s="405" t="s">
        <v>521</v>
      </c>
      <c r="F63" s="390" t="s">
        <v>706</v>
      </c>
      <c r="G63" s="415" t="s">
        <v>707</v>
      </c>
      <c r="H63" s="395" t="s">
        <v>708</v>
      </c>
      <c r="I63" s="409" t="s">
        <v>552</v>
      </c>
      <c r="J63" s="394">
        <v>20455</v>
      </c>
      <c r="K63" s="412"/>
      <c r="L63" s="366"/>
    </row>
    <row r="64" spans="1:12" x14ac:dyDescent="0.25">
      <c r="A64" s="521">
        <v>62</v>
      </c>
      <c r="B64" s="367" t="s">
        <v>705</v>
      </c>
      <c r="C64" s="405" t="s">
        <v>548</v>
      </c>
      <c r="D64" s="367"/>
      <c r="E64" s="405" t="s">
        <v>521</v>
      </c>
      <c r="F64" s="390" t="s">
        <v>709</v>
      </c>
      <c r="G64" s="415" t="s">
        <v>710</v>
      </c>
      <c r="H64" s="395" t="s">
        <v>711</v>
      </c>
      <c r="I64" s="409" t="s">
        <v>572</v>
      </c>
      <c r="J64" s="394">
        <v>57894</v>
      </c>
      <c r="K64" s="412"/>
      <c r="L64" s="366"/>
    </row>
    <row r="65" spans="1:12" ht="26.25" x14ac:dyDescent="0.25">
      <c r="A65" s="521">
        <v>63</v>
      </c>
      <c r="B65" s="367" t="s">
        <v>705</v>
      </c>
      <c r="C65" s="405" t="s">
        <v>548</v>
      </c>
      <c r="D65" s="367"/>
      <c r="E65" s="405" t="s">
        <v>521</v>
      </c>
      <c r="F65" s="390" t="s">
        <v>712</v>
      </c>
      <c r="G65" s="415" t="s">
        <v>713</v>
      </c>
      <c r="H65" s="395" t="s">
        <v>714</v>
      </c>
      <c r="I65" s="409" t="s">
        <v>572</v>
      </c>
      <c r="J65" s="394">
        <v>29719</v>
      </c>
      <c r="K65" s="412"/>
      <c r="L65" s="366"/>
    </row>
    <row r="66" spans="1:12" ht="26.25" x14ac:dyDescent="0.25">
      <c r="A66" s="520">
        <v>64</v>
      </c>
      <c r="B66" s="367" t="s">
        <v>705</v>
      </c>
      <c r="C66" s="405" t="s">
        <v>548</v>
      </c>
      <c r="D66" s="367"/>
      <c r="E66" s="405" t="s">
        <v>521</v>
      </c>
      <c r="F66" s="390" t="s">
        <v>715</v>
      </c>
      <c r="G66" s="415" t="s">
        <v>716</v>
      </c>
      <c r="H66" s="395" t="s">
        <v>717</v>
      </c>
      <c r="I66" s="409" t="s">
        <v>572</v>
      </c>
      <c r="J66" s="394">
        <v>46548</v>
      </c>
      <c r="K66" s="412"/>
      <c r="L66" s="366"/>
    </row>
    <row r="67" spans="1:12" ht="26.25" x14ac:dyDescent="0.25">
      <c r="A67" s="521">
        <v>65</v>
      </c>
      <c r="B67" s="367" t="s">
        <v>705</v>
      </c>
      <c r="C67" s="405" t="s">
        <v>548</v>
      </c>
      <c r="D67" s="367"/>
      <c r="E67" s="405" t="s">
        <v>521</v>
      </c>
      <c r="F67" s="390" t="s">
        <v>718</v>
      </c>
      <c r="G67" s="415" t="s">
        <v>719</v>
      </c>
      <c r="H67" s="395" t="s">
        <v>720</v>
      </c>
      <c r="I67" s="409" t="s">
        <v>544</v>
      </c>
      <c r="J67" s="394">
        <v>10339</v>
      </c>
      <c r="K67" s="412"/>
      <c r="L67" s="366"/>
    </row>
    <row r="68" spans="1:12" ht="26.25" x14ac:dyDescent="0.25">
      <c r="A68" s="521">
        <v>66</v>
      </c>
      <c r="B68" s="367" t="s">
        <v>705</v>
      </c>
      <c r="C68" s="405" t="s">
        <v>548</v>
      </c>
      <c r="D68" s="367"/>
      <c r="E68" s="405" t="s">
        <v>521</v>
      </c>
      <c r="F68" s="390" t="s">
        <v>721</v>
      </c>
      <c r="G68" s="415" t="s">
        <v>722</v>
      </c>
      <c r="H68" s="395" t="s">
        <v>723</v>
      </c>
      <c r="I68" s="409" t="s">
        <v>636</v>
      </c>
      <c r="J68" s="394">
        <v>855</v>
      </c>
      <c r="K68" s="412"/>
      <c r="L68" s="366"/>
    </row>
    <row r="69" spans="1:12" ht="39" x14ac:dyDescent="0.25">
      <c r="A69" s="520">
        <v>67</v>
      </c>
      <c r="B69" s="367" t="s">
        <v>705</v>
      </c>
      <c r="C69" s="405" t="s">
        <v>548</v>
      </c>
      <c r="D69" s="367"/>
      <c r="E69" s="405" t="s">
        <v>521</v>
      </c>
      <c r="F69" s="390" t="s">
        <v>724</v>
      </c>
      <c r="G69" s="415" t="s">
        <v>725</v>
      </c>
      <c r="H69" s="395" t="s">
        <v>726</v>
      </c>
      <c r="I69" s="409" t="s">
        <v>547</v>
      </c>
      <c r="J69" s="394">
        <v>6936</v>
      </c>
      <c r="K69" s="412"/>
      <c r="L69" s="366"/>
    </row>
    <row r="70" spans="1:12" ht="26.25" x14ac:dyDescent="0.25">
      <c r="A70" s="521">
        <v>68</v>
      </c>
      <c r="B70" s="367" t="s">
        <v>705</v>
      </c>
      <c r="C70" s="405" t="s">
        <v>548</v>
      </c>
      <c r="D70" s="367"/>
      <c r="E70" s="405" t="s">
        <v>521</v>
      </c>
      <c r="F70" s="390" t="s">
        <v>727</v>
      </c>
      <c r="G70" s="415" t="s">
        <v>728</v>
      </c>
      <c r="H70" s="395" t="s">
        <v>729</v>
      </c>
      <c r="I70" s="409" t="s">
        <v>636</v>
      </c>
      <c r="J70" s="394">
        <v>3544</v>
      </c>
      <c r="K70" s="412"/>
      <c r="L70" s="366"/>
    </row>
    <row r="71" spans="1:12" x14ac:dyDescent="0.25">
      <c r="A71" s="521">
        <v>69</v>
      </c>
      <c r="B71" s="367" t="s">
        <v>705</v>
      </c>
      <c r="C71" s="405" t="s">
        <v>548</v>
      </c>
      <c r="D71" s="367"/>
      <c r="E71" s="405" t="s">
        <v>521</v>
      </c>
      <c r="F71" s="390" t="s">
        <v>730</v>
      </c>
      <c r="G71" s="415" t="s">
        <v>731</v>
      </c>
      <c r="H71" s="395" t="s">
        <v>732</v>
      </c>
      <c r="I71" s="409" t="s">
        <v>636</v>
      </c>
      <c r="J71" s="394">
        <v>42258</v>
      </c>
      <c r="K71" s="412"/>
      <c r="L71" s="366"/>
    </row>
    <row r="72" spans="1:12" ht="39" x14ac:dyDescent="0.25">
      <c r="A72" s="520">
        <v>70</v>
      </c>
      <c r="B72" s="367" t="s">
        <v>705</v>
      </c>
      <c r="C72" s="405" t="s">
        <v>548</v>
      </c>
      <c r="D72" s="367"/>
      <c r="E72" s="405" t="s">
        <v>521</v>
      </c>
      <c r="F72" s="390" t="s">
        <v>733</v>
      </c>
      <c r="G72" s="415" t="s">
        <v>734</v>
      </c>
      <c r="H72" s="395" t="s">
        <v>735</v>
      </c>
      <c r="I72" s="409" t="s">
        <v>666</v>
      </c>
      <c r="J72" s="394">
        <v>31417</v>
      </c>
      <c r="K72" s="412"/>
      <c r="L72" s="366"/>
    </row>
    <row r="73" spans="1:12" ht="26.25" x14ac:dyDescent="0.25">
      <c r="A73" s="521">
        <v>71</v>
      </c>
      <c r="B73" s="367" t="s">
        <v>519</v>
      </c>
      <c r="C73" s="405" t="s">
        <v>548</v>
      </c>
      <c r="D73" s="367"/>
      <c r="E73" s="405" t="s">
        <v>521</v>
      </c>
      <c r="F73" s="390" t="s">
        <v>736</v>
      </c>
      <c r="G73" s="390" t="s">
        <v>737</v>
      </c>
      <c r="H73" s="395" t="s">
        <v>738</v>
      </c>
      <c r="I73" s="409" t="s">
        <v>552</v>
      </c>
      <c r="J73" s="416">
        <v>19916</v>
      </c>
      <c r="K73" s="412"/>
      <c r="L73" s="366"/>
    </row>
    <row r="74" spans="1:12" ht="39" x14ac:dyDescent="0.25">
      <c r="A74" s="521">
        <v>72</v>
      </c>
      <c r="B74" s="367" t="s">
        <v>519</v>
      </c>
      <c r="C74" s="405" t="s">
        <v>548</v>
      </c>
      <c r="D74" s="367"/>
      <c r="E74" s="405" t="s">
        <v>521</v>
      </c>
      <c r="F74" s="390" t="s">
        <v>739</v>
      </c>
      <c r="G74" s="390" t="s">
        <v>740</v>
      </c>
      <c r="H74" s="395" t="s">
        <v>741</v>
      </c>
      <c r="I74" s="409" t="s">
        <v>565</v>
      </c>
      <c r="J74" s="394">
        <v>29293</v>
      </c>
      <c r="K74" s="412"/>
      <c r="L74" s="366"/>
    </row>
    <row r="75" spans="1:12" ht="39" x14ac:dyDescent="0.25">
      <c r="A75" s="520">
        <v>73</v>
      </c>
      <c r="B75" s="367" t="s">
        <v>519</v>
      </c>
      <c r="C75" s="405" t="s">
        <v>548</v>
      </c>
      <c r="D75" s="367"/>
      <c r="E75" s="405" t="s">
        <v>521</v>
      </c>
      <c r="F75" s="390" t="s">
        <v>742</v>
      </c>
      <c r="G75" s="390" t="s">
        <v>743</v>
      </c>
      <c r="H75" s="395" t="s">
        <v>744</v>
      </c>
      <c r="I75" s="409" t="s">
        <v>561</v>
      </c>
      <c r="J75" s="394">
        <v>55547</v>
      </c>
      <c r="K75" s="412"/>
      <c r="L75" s="366"/>
    </row>
    <row r="76" spans="1:12" x14ac:dyDescent="0.25">
      <c r="A76" s="521">
        <v>74</v>
      </c>
      <c r="B76" s="367" t="s">
        <v>519</v>
      </c>
      <c r="C76" s="405" t="s">
        <v>548</v>
      </c>
      <c r="D76" s="367"/>
      <c r="E76" s="405" t="s">
        <v>521</v>
      </c>
      <c r="F76" s="390" t="s">
        <v>745</v>
      </c>
      <c r="G76" s="390" t="s">
        <v>533</v>
      </c>
      <c r="H76" s="395" t="s">
        <v>746</v>
      </c>
      <c r="I76" s="409" t="s">
        <v>636</v>
      </c>
      <c r="J76" s="394">
        <v>49656</v>
      </c>
      <c r="K76" s="412"/>
      <c r="L76" s="366"/>
    </row>
    <row r="77" spans="1:12" ht="64.5" x14ac:dyDescent="0.25">
      <c r="A77" s="521">
        <v>75</v>
      </c>
      <c r="B77" s="367" t="s">
        <v>519</v>
      </c>
      <c r="C77" s="417" t="s">
        <v>548</v>
      </c>
      <c r="D77" s="399"/>
      <c r="E77" s="417" t="s">
        <v>521</v>
      </c>
      <c r="F77" s="400" t="s">
        <v>747</v>
      </c>
      <c r="G77" s="400" t="s">
        <v>740</v>
      </c>
      <c r="H77" s="401" t="s">
        <v>748</v>
      </c>
      <c r="I77" s="418" t="s">
        <v>666</v>
      </c>
      <c r="J77" s="394">
        <v>10292</v>
      </c>
      <c r="K77" s="412"/>
      <c r="L77" s="366"/>
    </row>
    <row r="78" spans="1:12" ht="39" x14ac:dyDescent="0.25">
      <c r="A78" s="520">
        <v>76</v>
      </c>
      <c r="B78" s="405" t="s">
        <v>582</v>
      </c>
      <c r="C78" s="417" t="s">
        <v>548</v>
      </c>
      <c r="D78" s="399"/>
      <c r="E78" s="417" t="s">
        <v>521</v>
      </c>
      <c r="F78" s="349" t="s">
        <v>749</v>
      </c>
      <c r="G78" s="419" t="s">
        <v>750</v>
      </c>
      <c r="H78" s="420" t="s">
        <v>751</v>
      </c>
      <c r="I78" s="367" t="s">
        <v>752</v>
      </c>
      <c r="J78" s="354">
        <v>4920</v>
      </c>
      <c r="K78" s="412"/>
      <c r="L78" s="366"/>
    </row>
    <row r="79" spans="1:12" x14ac:dyDescent="0.25">
      <c r="A79" s="521">
        <v>77</v>
      </c>
      <c r="B79" s="405" t="s">
        <v>582</v>
      </c>
      <c r="C79" s="417" t="s">
        <v>548</v>
      </c>
      <c r="D79" s="399"/>
      <c r="E79" s="417" t="s">
        <v>521</v>
      </c>
      <c r="F79" s="357" t="s">
        <v>753</v>
      </c>
      <c r="G79" s="421" t="s">
        <v>754</v>
      </c>
      <c r="H79" s="422" t="s">
        <v>755</v>
      </c>
      <c r="I79" s="367" t="s">
        <v>752</v>
      </c>
      <c r="J79" s="360">
        <v>5000</v>
      </c>
      <c r="K79" s="412"/>
      <c r="L79" s="366"/>
    </row>
    <row r="80" spans="1:12" ht="51.75" x14ac:dyDescent="0.25">
      <c r="A80" s="521">
        <v>78</v>
      </c>
      <c r="B80" s="405" t="s">
        <v>582</v>
      </c>
      <c r="C80" s="417" t="s">
        <v>548</v>
      </c>
      <c r="D80" s="399"/>
      <c r="E80" s="417" t="s">
        <v>521</v>
      </c>
      <c r="F80" s="357" t="s">
        <v>756</v>
      </c>
      <c r="G80" s="421" t="s">
        <v>757</v>
      </c>
      <c r="H80" s="420" t="s">
        <v>758</v>
      </c>
      <c r="I80" s="367" t="s">
        <v>565</v>
      </c>
      <c r="J80" s="360">
        <v>24585</v>
      </c>
      <c r="K80" s="412"/>
      <c r="L80" s="366"/>
    </row>
    <row r="81" spans="1:12" ht="39" x14ac:dyDescent="0.25">
      <c r="A81" s="520">
        <v>79</v>
      </c>
      <c r="B81" s="405" t="s">
        <v>582</v>
      </c>
      <c r="C81" s="417" t="s">
        <v>548</v>
      </c>
      <c r="D81" s="399"/>
      <c r="E81" s="417" t="s">
        <v>521</v>
      </c>
      <c r="F81" s="357" t="s">
        <v>759</v>
      </c>
      <c r="G81" s="421" t="s">
        <v>646</v>
      </c>
      <c r="H81" s="420" t="s">
        <v>760</v>
      </c>
      <c r="I81" s="367" t="s">
        <v>752</v>
      </c>
      <c r="J81" s="360">
        <v>2650</v>
      </c>
      <c r="K81" s="412"/>
      <c r="L81" s="366"/>
    </row>
    <row r="82" spans="1:12" ht="45.75" customHeight="1" x14ac:dyDescent="0.25">
      <c r="A82" s="521">
        <v>80</v>
      </c>
      <c r="B82" s="405" t="s">
        <v>582</v>
      </c>
      <c r="C82" s="417" t="s">
        <v>548</v>
      </c>
      <c r="D82" s="399"/>
      <c r="E82" s="417" t="s">
        <v>521</v>
      </c>
      <c r="F82" s="357" t="s">
        <v>761</v>
      </c>
      <c r="G82" s="421" t="s">
        <v>762</v>
      </c>
      <c r="H82" s="420" t="s">
        <v>763</v>
      </c>
      <c r="I82" s="367" t="s">
        <v>764</v>
      </c>
      <c r="J82" s="360">
        <v>2000</v>
      </c>
      <c r="K82" s="412"/>
      <c r="L82" s="366"/>
    </row>
    <row r="83" spans="1:12" ht="39" x14ac:dyDescent="0.25">
      <c r="A83" s="521">
        <v>81</v>
      </c>
      <c r="B83" s="405" t="s">
        <v>582</v>
      </c>
      <c r="C83" s="417" t="s">
        <v>548</v>
      </c>
      <c r="D83" s="399"/>
      <c r="E83" s="417" t="s">
        <v>521</v>
      </c>
      <c r="F83" s="357" t="s">
        <v>765</v>
      </c>
      <c r="G83" s="358" t="s">
        <v>659</v>
      </c>
      <c r="H83" s="359" t="s">
        <v>766</v>
      </c>
      <c r="I83" s="403" t="s">
        <v>764</v>
      </c>
      <c r="J83" s="360">
        <v>2350</v>
      </c>
      <c r="K83" s="412"/>
      <c r="L83" s="366"/>
    </row>
    <row r="84" spans="1:12" ht="39" x14ac:dyDescent="0.25">
      <c r="A84" s="520">
        <v>82</v>
      </c>
      <c r="B84" s="405" t="s">
        <v>582</v>
      </c>
      <c r="C84" s="417" t="s">
        <v>548</v>
      </c>
      <c r="D84" s="399"/>
      <c r="E84" s="417" t="s">
        <v>521</v>
      </c>
      <c r="F84" s="357" t="s">
        <v>767</v>
      </c>
      <c r="G84" s="358" t="s">
        <v>768</v>
      </c>
      <c r="H84" s="359" t="s">
        <v>769</v>
      </c>
      <c r="I84" s="367" t="s">
        <v>666</v>
      </c>
      <c r="J84" s="360">
        <v>26464</v>
      </c>
      <c r="K84" s="412"/>
      <c r="L84" s="366"/>
    </row>
    <row r="85" spans="1:12" ht="39" x14ac:dyDescent="0.25">
      <c r="A85" s="521">
        <v>83</v>
      </c>
      <c r="B85" s="405" t="s">
        <v>582</v>
      </c>
      <c r="C85" s="367" t="s">
        <v>548</v>
      </c>
      <c r="D85" s="367"/>
      <c r="E85" s="367" t="s">
        <v>521</v>
      </c>
      <c r="F85" s="487" t="s">
        <v>770</v>
      </c>
      <c r="G85" s="487" t="s">
        <v>762</v>
      </c>
      <c r="H85" s="488" t="s">
        <v>771</v>
      </c>
      <c r="I85" s="399" t="s">
        <v>666</v>
      </c>
      <c r="J85" s="448">
        <v>19928</v>
      </c>
      <c r="K85" s="489"/>
      <c r="L85" s="389"/>
    </row>
    <row r="86" spans="1:12" ht="26.25" x14ac:dyDescent="0.25">
      <c r="A86" s="521">
        <v>84</v>
      </c>
      <c r="B86" s="474" t="s">
        <v>539</v>
      </c>
      <c r="C86" s="475" t="s">
        <v>772</v>
      </c>
      <c r="D86" s="403"/>
      <c r="E86" s="367" t="s">
        <v>521</v>
      </c>
      <c r="F86" s="351" t="s">
        <v>773</v>
      </c>
      <c r="G86" s="352" t="s">
        <v>774</v>
      </c>
      <c r="H86" s="353" t="s">
        <v>775</v>
      </c>
      <c r="I86" s="367" t="s">
        <v>565</v>
      </c>
      <c r="J86" s="354">
        <v>18596</v>
      </c>
      <c r="K86" s="366"/>
      <c r="L86" s="366"/>
    </row>
    <row r="87" spans="1:12" ht="26.25" x14ac:dyDescent="0.25">
      <c r="A87" s="520">
        <v>85</v>
      </c>
      <c r="B87" s="476" t="s">
        <v>539</v>
      </c>
      <c r="C87" s="477" t="s">
        <v>772</v>
      </c>
      <c r="D87" s="403"/>
      <c r="E87" s="367" t="s">
        <v>521</v>
      </c>
      <c r="F87" s="357" t="s">
        <v>776</v>
      </c>
      <c r="G87" s="358" t="s">
        <v>777</v>
      </c>
      <c r="H87" s="359" t="s">
        <v>778</v>
      </c>
      <c r="I87" s="367" t="s">
        <v>565</v>
      </c>
      <c r="J87" s="360">
        <v>8771</v>
      </c>
      <c r="K87" s="366"/>
      <c r="L87" s="366"/>
    </row>
    <row r="88" spans="1:12" ht="39" x14ac:dyDescent="0.25">
      <c r="A88" s="521">
        <v>86</v>
      </c>
      <c r="B88" s="476" t="s">
        <v>539</v>
      </c>
      <c r="C88" s="477" t="s">
        <v>772</v>
      </c>
      <c r="D88" s="403"/>
      <c r="E88" s="367" t="s">
        <v>521</v>
      </c>
      <c r="F88" s="357" t="s">
        <v>779</v>
      </c>
      <c r="G88" s="358" t="s">
        <v>780</v>
      </c>
      <c r="H88" s="359" t="s">
        <v>781</v>
      </c>
      <c r="I88" s="367" t="s">
        <v>565</v>
      </c>
      <c r="J88" s="360">
        <v>20658</v>
      </c>
      <c r="K88" s="366"/>
      <c r="L88" s="366"/>
    </row>
    <row r="89" spans="1:12" ht="51.75" x14ac:dyDescent="0.25">
      <c r="A89" s="521">
        <v>87</v>
      </c>
      <c r="B89" s="476" t="s">
        <v>539</v>
      </c>
      <c r="C89" s="477" t="s">
        <v>772</v>
      </c>
      <c r="D89" s="403"/>
      <c r="E89" s="367" t="s">
        <v>521</v>
      </c>
      <c r="F89" s="357" t="s">
        <v>782</v>
      </c>
      <c r="G89" s="358" t="s">
        <v>783</v>
      </c>
      <c r="H89" s="359" t="s">
        <v>784</v>
      </c>
      <c r="I89" s="367" t="s">
        <v>565</v>
      </c>
      <c r="J89" s="360">
        <v>15274</v>
      </c>
      <c r="K89" s="366"/>
      <c r="L89" s="366"/>
    </row>
    <row r="90" spans="1:12" ht="39" x14ac:dyDescent="0.25">
      <c r="A90" s="520">
        <v>88</v>
      </c>
      <c r="B90" s="476" t="s">
        <v>539</v>
      </c>
      <c r="C90" s="477" t="s">
        <v>772</v>
      </c>
      <c r="D90" s="403"/>
      <c r="E90" s="367" t="s">
        <v>521</v>
      </c>
      <c r="F90" s="357" t="s">
        <v>785</v>
      </c>
      <c r="G90" s="358" t="s">
        <v>786</v>
      </c>
      <c r="H90" s="359" t="s">
        <v>787</v>
      </c>
      <c r="I90" s="367" t="s">
        <v>544</v>
      </c>
      <c r="J90" s="360">
        <v>17435</v>
      </c>
      <c r="K90" s="366"/>
      <c r="L90" s="366"/>
    </row>
    <row r="91" spans="1:12" ht="51.75" x14ac:dyDescent="0.25">
      <c r="A91" s="521">
        <v>89</v>
      </c>
      <c r="B91" s="476" t="s">
        <v>539</v>
      </c>
      <c r="C91" s="477" t="s">
        <v>772</v>
      </c>
      <c r="D91" s="403"/>
      <c r="E91" s="367" t="s">
        <v>521</v>
      </c>
      <c r="F91" s="357" t="s">
        <v>788</v>
      </c>
      <c r="G91" s="358" t="s">
        <v>574</v>
      </c>
      <c r="H91" s="359" t="s">
        <v>789</v>
      </c>
      <c r="I91" s="367" t="s">
        <v>544</v>
      </c>
      <c r="J91" s="360">
        <v>9654</v>
      </c>
      <c r="K91" s="366"/>
      <c r="L91" s="366"/>
    </row>
    <row r="92" spans="1:12" ht="39" x14ac:dyDescent="0.25">
      <c r="A92" s="521">
        <v>90</v>
      </c>
      <c r="B92" s="476" t="s">
        <v>539</v>
      </c>
      <c r="C92" s="477" t="s">
        <v>772</v>
      </c>
      <c r="D92" s="403"/>
      <c r="E92" s="367" t="s">
        <v>521</v>
      </c>
      <c r="F92" s="357" t="s">
        <v>790</v>
      </c>
      <c r="G92" s="358" t="s">
        <v>791</v>
      </c>
      <c r="H92" s="359" t="s">
        <v>792</v>
      </c>
      <c r="I92" s="367" t="s">
        <v>752</v>
      </c>
      <c r="J92" s="360">
        <v>9759</v>
      </c>
      <c r="K92" s="366"/>
      <c r="L92" s="366"/>
    </row>
    <row r="93" spans="1:12" ht="51.75" x14ac:dyDescent="0.25">
      <c r="A93" s="520">
        <v>91</v>
      </c>
      <c r="B93" s="476" t="s">
        <v>539</v>
      </c>
      <c r="C93" s="477" t="s">
        <v>772</v>
      </c>
      <c r="D93" s="403"/>
      <c r="E93" s="367" t="s">
        <v>521</v>
      </c>
      <c r="F93" s="357" t="s">
        <v>793</v>
      </c>
      <c r="G93" s="358" t="s">
        <v>196</v>
      </c>
      <c r="H93" s="359" t="s">
        <v>794</v>
      </c>
      <c r="I93" s="367" t="s">
        <v>752</v>
      </c>
      <c r="J93" s="360">
        <v>7391</v>
      </c>
      <c r="K93" s="366"/>
      <c r="L93" s="366"/>
    </row>
    <row r="94" spans="1:12" ht="26.25" x14ac:dyDescent="0.25">
      <c r="A94" s="521">
        <v>92</v>
      </c>
      <c r="B94" s="476" t="s">
        <v>539</v>
      </c>
      <c r="C94" s="477" t="s">
        <v>772</v>
      </c>
      <c r="D94" s="403"/>
      <c r="E94" s="367" t="s">
        <v>521</v>
      </c>
      <c r="F94" s="357" t="s">
        <v>795</v>
      </c>
      <c r="G94" s="358" t="s">
        <v>796</v>
      </c>
      <c r="H94" s="359" t="s">
        <v>797</v>
      </c>
      <c r="I94" s="367" t="s">
        <v>544</v>
      </c>
      <c r="J94" s="360">
        <v>20698</v>
      </c>
      <c r="K94" s="366"/>
      <c r="L94" s="366"/>
    </row>
    <row r="95" spans="1:12" ht="51.75" x14ac:dyDescent="0.25">
      <c r="A95" s="521">
        <v>93</v>
      </c>
      <c r="B95" s="476" t="s">
        <v>539</v>
      </c>
      <c r="C95" s="477" t="s">
        <v>772</v>
      </c>
      <c r="D95" s="403"/>
      <c r="E95" s="367" t="s">
        <v>521</v>
      </c>
      <c r="F95" s="357" t="s">
        <v>798</v>
      </c>
      <c r="G95" s="358" t="s">
        <v>799</v>
      </c>
      <c r="H95" s="359" t="s">
        <v>800</v>
      </c>
      <c r="I95" s="367" t="s">
        <v>752</v>
      </c>
      <c r="J95" s="360">
        <v>13997</v>
      </c>
      <c r="K95" s="366"/>
      <c r="L95" s="366"/>
    </row>
    <row r="96" spans="1:12" ht="39" x14ac:dyDescent="0.25">
      <c r="A96" s="520">
        <v>94</v>
      </c>
      <c r="B96" s="476" t="s">
        <v>539</v>
      </c>
      <c r="C96" s="477" t="s">
        <v>772</v>
      </c>
      <c r="D96" s="403"/>
      <c r="E96" s="367" t="s">
        <v>521</v>
      </c>
      <c r="F96" s="357" t="s">
        <v>801</v>
      </c>
      <c r="G96" s="358" t="s">
        <v>802</v>
      </c>
      <c r="H96" s="359" t="s">
        <v>803</v>
      </c>
      <c r="I96" s="367" t="s">
        <v>752</v>
      </c>
      <c r="J96" s="360">
        <v>2367</v>
      </c>
      <c r="K96" s="366"/>
      <c r="L96" s="366"/>
    </row>
    <row r="97" spans="1:12" ht="51.75" x14ac:dyDescent="0.25">
      <c r="A97" s="521">
        <v>95</v>
      </c>
      <c r="B97" s="476" t="s">
        <v>539</v>
      </c>
      <c r="C97" s="477" t="s">
        <v>772</v>
      </c>
      <c r="D97" s="403"/>
      <c r="E97" s="367" t="s">
        <v>521</v>
      </c>
      <c r="F97" s="357" t="s">
        <v>804</v>
      </c>
      <c r="G97" s="358" t="s">
        <v>805</v>
      </c>
      <c r="H97" s="359" t="s">
        <v>806</v>
      </c>
      <c r="I97" s="367" t="s">
        <v>752</v>
      </c>
      <c r="J97" s="360">
        <v>11007</v>
      </c>
      <c r="K97" s="366"/>
      <c r="L97" s="366"/>
    </row>
    <row r="98" spans="1:12" ht="39" x14ac:dyDescent="0.25">
      <c r="A98" s="521">
        <v>96</v>
      </c>
      <c r="B98" s="476" t="s">
        <v>539</v>
      </c>
      <c r="C98" s="477" t="s">
        <v>772</v>
      </c>
      <c r="D98" s="403"/>
      <c r="E98" s="367" t="s">
        <v>521</v>
      </c>
      <c r="F98" s="357" t="s">
        <v>807</v>
      </c>
      <c r="G98" s="358" t="s">
        <v>808</v>
      </c>
      <c r="H98" s="359" t="s">
        <v>809</v>
      </c>
      <c r="I98" s="367" t="s">
        <v>544</v>
      </c>
      <c r="J98" s="360">
        <v>20750</v>
      </c>
      <c r="K98" s="366"/>
      <c r="L98" s="366"/>
    </row>
    <row r="99" spans="1:12" ht="26.25" x14ac:dyDescent="0.25">
      <c r="A99" s="520">
        <v>97</v>
      </c>
      <c r="B99" s="476" t="s">
        <v>539</v>
      </c>
      <c r="C99" s="477" t="s">
        <v>772</v>
      </c>
      <c r="D99" s="403"/>
      <c r="E99" s="367" t="s">
        <v>521</v>
      </c>
      <c r="F99" s="357" t="s">
        <v>810</v>
      </c>
      <c r="G99" s="358" t="s">
        <v>811</v>
      </c>
      <c r="H99" s="359" t="s">
        <v>812</v>
      </c>
      <c r="I99" s="367" t="s">
        <v>752</v>
      </c>
      <c r="J99" s="360">
        <v>9027</v>
      </c>
      <c r="K99" s="366"/>
      <c r="L99" s="366"/>
    </row>
    <row r="100" spans="1:12" ht="39" x14ac:dyDescent="0.25">
      <c r="A100" s="521">
        <v>98</v>
      </c>
      <c r="B100" s="476" t="s">
        <v>539</v>
      </c>
      <c r="C100" s="477" t="s">
        <v>772</v>
      </c>
      <c r="D100" s="403"/>
      <c r="E100" s="367" t="s">
        <v>521</v>
      </c>
      <c r="F100" s="357" t="s">
        <v>813</v>
      </c>
      <c r="G100" s="358" t="s">
        <v>814</v>
      </c>
      <c r="H100" s="359" t="s">
        <v>815</v>
      </c>
      <c r="I100" s="367" t="s">
        <v>544</v>
      </c>
      <c r="J100" s="360">
        <v>18542</v>
      </c>
      <c r="K100" s="366"/>
      <c r="L100" s="366"/>
    </row>
    <row r="101" spans="1:12" ht="26.25" x14ac:dyDescent="0.25">
      <c r="A101" s="521">
        <v>99</v>
      </c>
      <c r="B101" s="476" t="s">
        <v>539</v>
      </c>
      <c r="C101" s="477" t="s">
        <v>772</v>
      </c>
      <c r="D101" s="403"/>
      <c r="E101" s="367" t="s">
        <v>521</v>
      </c>
      <c r="F101" s="357" t="s">
        <v>816</v>
      </c>
      <c r="G101" s="358" t="s">
        <v>817</v>
      </c>
      <c r="H101" s="359" t="s">
        <v>818</v>
      </c>
      <c r="I101" s="367" t="s">
        <v>752</v>
      </c>
      <c r="J101" s="360">
        <v>14042</v>
      </c>
      <c r="K101" s="366"/>
      <c r="L101" s="366"/>
    </row>
    <row r="102" spans="1:12" ht="26.25" x14ac:dyDescent="0.25">
      <c r="A102" s="520">
        <v>100</v>
      </c>
      <c r="B102" s="476" t="s">
        <v>539</v>
      </c>
      <c r="C102" s="477" t="s">
        <v>772</v>
      </c>
      <c r="D102" s="403"/>
      <c r="E102" s="367" t="s">
        <v>521</v>
      </c>
      <c r="F102" s="357" t="s">
        <v>819</v>
      </c>
      <c r="G102" s="490" t="s">
        <v>820</v>
      </c>
      <c r="H102" s="359" t="s">
        <v>821</v>
      </c>
      <c r="I102" s="367" t="s">
        <v>822</v>
      </c>
      <c r="J102" s="360">
        <v>3888</v>
      </c>
      <c r="K102" s="366"/>
      <c r="L102" s="366"/>
    </row>
    <row r="103" spans="1:12" ht="39" x14ac:dyDescent="0.25">
      <c r="A103" s="521">
        <v>101</v>
      </c>
      <c r="B103" s="476" t="s">
        <v>539</v>
      </c>
      <c r="C103" s="477" t="s">
        <v>772</v>
      </c>
      <c r="D103" s="403"/>
      <c r="E103" s="367" t="s">
        <v>521</v>
      </c>
      <c r="F103" s="357" t="s">
        <v>823</v>
      </c>
      <c r="G103" s="358" t="s">
        <v>824</v>
      </c>
      <c r="H103" s="359" t="s">
        <v>825</v>
      </c>
      <c r="I103" s="367" t="s">
        <v>547</v>
      </c>
      <c r="J103" s="360">
        <v>13799</v>
      </c>
      <c r="K103" s="366"/>
      <c r="L103" s="366"/>
    </row>
    <row r="104" spans="1:12" ht="39" x14ac:dyDescent="0.25">
      <c r="A104" s="521">
        <v>102</v>
      </c>
      <c r="B104" s="476" t="s">
        <v>539</v>
      </c>
      <c r="C104" s="477" t="s">
        <v>772</v>
      </c>
      <c r="D104" s="403"/>
      <c r="E104" s="367" t="s">
        <v>521</v>
      </c>
      <c r="F104" s="357" t="s">
        <v>826</v>
      </c>
      <c r="G104" s="358" t="s">
        <v>827</v>
      </c>
      <c r="H104" s="359" t="s">
        <v>828</v>
      </c>
      <c r="I104" s="367" t="s">
        <v>547</v>
      </c>
      <c r="J104" s="360">
        <v>19125</v>
      </c>
      <c r="K104" s="366"/>
      <c r="L104" s="366"/>
    </row>
    <row r="105" spans="1:12" ht="26.25" x14ac:dyDescent="0.25">
      <c r="A105" s="520">
        <v>103</v>
      </c>
      <c r="B105" s="476" t="s">
        <v>539</v>
      </c>
      <c r="C105" s="477" t="s">
        <v>772</v>
      </c>
      <c r="D105" s="403"/>
      <c r="E105" s="367" t="s">
        <v>521</v>
      </c>
      <c r="F105" s="357" t="s">
        <v>829</v>
      </c>
      <c r="G105" s="358" t="s">
        <v>830</v>
      </c>
      <c r="H105" s="359" t="s">
        <v>831</v>
      </c>
      <c r="I105" s="367" t="s">
        <v>547</v>
      </c>
      <c r="J105" s="360">
        <v>20100</v>
      </c>
      <c r="K105" s="366"/>
      <c r="L105" s="366"/>
    </row>
    <row r="106" spans="1:12" ht="26.25" x14ac:dyDescent="0.25">
      <c r="A106" s="521">
        <v>104</v>
      </c>
      <c r="B106" s="476" t="s">
        <v>539</v>
      </c>
      <c r="C106" s="477" t="s">
        <v>772</v>
      </c>
      <c r="D106" s="403"/>
      <c r="E106" s="367" t="s">
        <v>521</v>
      </c>
      <c r="F106" s="357" t="s">
        <v>832</v>
      </c>
      <c r="G106" s="358" t="s">
        <v>833</v>
      </c>
      <c r="H106" s="359" t="s">
        <v>834</v>
      </c>
      <c r="I106" s="367" t="s">
        <v>822</v>
      </c>
      <c r="J106" s="360">
        <v>12702</v>
      </c>
      <c r="K106" s="366"/>
      <c r="L106" s="366"/>
    </row>
    <row r="107" spans="1:12" ht="26.25" x14ac:dyDescent="0.25">
      <c r="A107" s="521">
        <v>105</v>
      </c>
      <c r="B107" s="476" t="s">
        <v>539</v>
      </c>
      <c r="C107" s="477" t="s">
        <v>772</v>
      </c>
      <c r="D107" s="403"/>
      <c r="E107" s="367" t="s">
        <v>521</v>
      </c>
      <c r="F107" s="357" t="s">
        <v>835</v>
      </c>
      <c r="G107" s="358" t="s">
        <v>836</v>
      </c>
      <c r="H107" s="359" t="s">
        <v>837</v>
      </c>
      <c r="I107" s="367" t="s">
        <v>547</v>
      </c>
      <c r="J107" s="360">
        <v>18033</v>
      </c>
      <c r="K107" s="366"/>
      <c r="L107" s="366"/>
    </row>
    <row r="108" spans="1:12" ht="26.25" x14ac:dyDescent="0.25">
      <c r="A108" s="520">
        <v>106</v>
      </c>
      <c r="B108" s="476" t="s">
        <v>539</v>
      </c>
      <c r="C108" s="477" t="s">
        <v>772</v>
      </c>
      <c r="D108" s="403"/>
      <c r="E108" s="367" t="s">
        <v>521</v>
      </c>
      <c r="F108" s="357" t="s">
        <v>838</v>
      </c>
      <c r="G108" s="358" t="s">
        <v>839</v>
      </c>
      <c r="H108" s="359" t="s">
        <v>840</v>
      </c>
      <c r="I108" s="367" t="s">
        <v>547</v>
      </c>
      <c r="J108" s="360">
        <v>7574</v>
      </c>
      <c r="K108" s="366"/>
      <c r="L108" s="366"/>
    </row>
    <row r="109" spans="1:12" ht="26.25" x14ac:dyDescent="0.25">
      <c r="A109" s="521">
        <v>107</v>
      </c>
      <c r="B109" s="476" t="s">
        <v>539</v>
      </c>
      <c r="C109" s="477" t="s">
        <v>772</v>
      </c>
      <c r="D109" s="403"/>
      <c r="E109" s="367" t="s">
        <v>521</v>
      </c>
      <c r="F109" s="357" t="s">
        <v>841</v>
      </c>
      <c r="G109" s="358" t="s">
        <v>839</v>
      </c>
      <c r="H109" s="359" t="s">
        <v>842</v>
      </c>
      <c r="I109" s="367" t="s">
        <v>822</v>
      </c>
      <c r="J109" s="360">
        <v>2091</v>
      </c>
      <c r="K109" s="366"/>
      <c r="L109" s="366"/>
    </row>
    <row r="110" spans="1:12" ht="39" x14ac:dyDescent="0.25">
      <c r="A110" s="521">
        <v>108</v>
      </c>
      <c r="B110" s="476" t="s">
        <v>539</v>
      </c>
      <c r="C110" s="477" t="s">
        <v>772</v>
      </c>
      <c r="D110" s="403"/>
      <c r="E110" s="367" t="s">
        <v>521</v>
      </c>
      <c r="F110" s="357" t="s">
        <v>843</v>
      </c>
      <c r="G110" s="358" t="s">
        <v>844</v>
      </c>
      <c r="H110" s="359" t="s">
        <v>845</v>
      </c>
      <c r="I110" s="367" t="s">
        <v>666</v>
      </c>
      <c r="J110" s="360">
        <v>17247</v>
      </c>
      <c r="K110" s="366"/>
      <c r="L110" s="366"/>
    </row>
    <row r="111" spans="1:12" ht="26.25" x14ac:dyDescent="0.25">
      <c r="A111" s="520">
        <v>109</v>
      </c>
      <c r="B111" s="476" t="s">
        <v>539</v>
      </c>
      <c r="C111" s="477" t="s">
        <v>772</v>
      </c>
      <c r="D111" s="403"/>
      <c r="E111" s="367" t="s">
        <v>521</v>
      </c>
      <c r="F111" s="357" t="s">
        <v>846</v>
      </c>
      <c r="G111" s="358" t="s">
        <v>847</v>
      </c>
      <c r="H111" s="359" t="s">
        <v>848</v>
      </c>
      <c r="I111" s="367" t="s">
        <v>666</v>
      </c>
      <c r="J111" s="360">
        <v>19264</v>
      </c>
      <c r="K111" s="366"/>
      <c r="L111" s="366"/>
    </row>
    <row r="112" spans="1:12" ht="26.25" x14ac:dyDescent="0.25">
      <c r="A112" s="521">
        <v>110</v>
      </c>
      <c r="B112" s="476" t="s">
        <v>539</v>
      </c>
      <c r="C112" s="477" t="s">
        <v>772</v>
      </c>
      <c r="D112" s="403"/>
      <c r="E112" s="367" t="s">
        <v>521</v>
      </c>
      <c r="F112" s="357" t="s">
        <v>849</v>
      </c>
      <c r="G112" s="358" t="s">
        <v>850</v>
      </c>
      <c r="H112" s="359" t="s">
        <v>851</v>
      </c>
      <c r="I112" s="367" t="s">
        <v>852</v>
      </c>
      <c r="J112" s="360">
        <v>12082</v>
      </c>
      <c r="K112" s="366"/>
      <c r="L112" s="366"/>
    </row>
    <row r="113" spans="1:12" ht="26.25" x14ac:dyDescent="0.25">
      <c r="A113" s="521">
        <v>111</v>
      </c>
      <c r="B113" s="476" t="s">
        <v>539</v>
      </c>
      <c r="C113" s="477" t="s">
        <v>772</v>
      </c>
      <c r="D113" s="403"/>
      <c r="E113" s="367" t="s">
        <v>521</v>
      </c>
      <c r="F113" s="357" t="s">
        <v>853</v>
      </c>
      <c r="G113" s="358" t="s">
        <v>567</v>
      </c>
      <c r="H113" s="359" t="s">
        <v>854</v>
      </c>
      <c r="I113" s="367" t="s">
        <v>852</v>
      </c>
      <c r="J113" s="360">
        <v>14043</v>
      </c>
      <c r="K113" s="366"/>
      <c r="L113" s="366"/>
    </row>
    <row r="114" spans="1:12" ht="39" x14ac:dyDescent="0.25">
      <c r="A114" s="520">
        <v>112</v>
      </c>
      <c r="B114" s="476" t="s">
        <v>539</v>
      </c>
      <c r="C114" s="477" t="s">
        <v>772</v>
      </c>
      <c r="D114" s="403"/>
      <c r="E114" s="367" t="s">
        <v>521</v>
      </c>
      <c r="F114" s="357" t="s">
        <v>855</v>
      </c>
      <c r="G114" s="358" t="s">
        <v>856</v>
      </c>
      <c r="H114" s="359" t="s">
        <v>857</v>
      </c>
      <c r="I114" s="367" t="s">
        <v>666</v>
      </c>
      <c r="J114" s="360">
        <v>13297</v>
      </c>
      <c r="K114" s="366"/>
      <c r="L114" s="366"/>
    </row>
    <row r="115" spans="1:12" ht="51.75" x14ac:dyDescent="0.25">
      <c r="A115" s="521">
        <v>113</v>
      </c>
      <c r="B115" s="476" t="s">
        <v>539</v>
      </c>
      <c r="C115" s="477" t="s">
        <v>772</v>
      </c>
      <c r="D115" s="403"/>
      <c r="E115" s="367" t="s">
        <v>521</v>
      </c>
      <c r="F115" s="357" t="s">
        <v>858</v>
      </c>
      <c r="G115" s="358" t="s">
        <v>859</v>
      </c>
      <c r="H115" s="359" t="s">
        <v>860</v>
      </c>
      <c r="I115" s="367" t="s">
        <v>666</v>
      </c>
      <c r="J115" s="360">
        <v>9583</v>
      </c>
      <c r="K115" s="366"/>
      <c r="L115" s="366"/>
    </row>
    <row r="116" spans="1:12" x14ac:dyDescent="0.25">
      <c r="A116" s="521">
        <v>114</v>
      </c>
      <c r="B116" s="476" t="s">
        <v>539</v>
      </c>
      <c r="C116" s="477" t="s">
        <v>772</v>
      </c>
      <c r="D116" s="403"/>
      <c r="E116" s="367" t="s">
        <v>521</v>
      </c>
      <c r="F116" s="357" t="s">
        <v>861</v>
      </c>
      <c r="G116" s="358" t="s">
        <v>862</v>
      </c>
      <c r="H116" s="359" t="s">
        <v>863</v>
      </c>
      <c r="I116" s="367" t="s">
        <v>852</v>
      </c>
      <c r="J116" s="360">
        <v>13256</v>
      </c>
      <c r="K116" s="366"/>
      <c r="L116" s="366"/>
    </row>
    <row r="117" spans="1:12" ht="26.25" x14ac:dyDescent="0.25">
      <c r="A117" s="520">
        <v>115</v>
      </c>
      <c r="B117" s="474" t="s">
        <v>582</v>
      </c>
      <c r="C117" s="475" t="s">
        <v>772</v>
      </c>
      <c r="D117" s="403"/>
      <c r="E117" s="367" t="s">
        <v>521</v>
      </c>
      <c r="F117" s="349" t="s">
        <v>864</v>
      </c>
      <c r="G117" s="352" t="s">
        <v>865</v>
      </c>
      <c r="H117" s="353" t="s">
        <v>866</v>
      </c>
      <c r="I117" s="367" t="s">
        <v>565</v>
      </c>
      <c r="J117" s="441">
        <v>12708</v>
      </c>
      <c r="K117" s="366"/>
      <c r="L117" s="366"/>
    </row>
    <row r="118" spans="1:12" ht="39" x14ac:dyDescent="0.25">
      <c r="A118" s="521">
        <v>116</v>
      </c>
      <c r="B118" s="476" t="s">
        <v>582</v>
      </c>
      <c r="C118" s="477" t="s">
        <v>772</v>
      </c>
      <c r="D118" s="403"/>
      <c r="E118" s="367" t="s">
        <v>521</v>
      </c>
      <c r="F118" s="355" t="s">
        <v>867</v>
      </c>
      <c r="G118" s="358" t="s">
        <v>868</v>
      </c>
      <c r="H118" s="359" t="s">
        <v>869</v>
      </c>
      <c r="I118" s="367" t="s">
        <v>565</v>
      </c>
      <c r="J118" s="442">
        <v>20031</v>
      </c>
      <c r="K118" s="366"/>
      <c r="L118" s="366"/>
    </row>
    <row r="119" spans="1:12" ht="39" x14ac:dyDescent="0.25">
      <c r="A119" s="521">
        <v>117</v>
      </c>
      <c r="B119" s="476" t="s">
        <v>582</v>
      </c>
      <c r="C119" s="477" t="s">
        <v>772</v>
      </c>
      <c r="D119" s="403"/>
      <c r="E119" s="367" t="s">
        <v>521</v>
      </c>
      <c r="F119" s="355" t="s">
        <v>870</v>
      </c>
      <c r="G119" s="358" t="s">
        <v>608</v>
      </c>
      <c r="H119" s="359" t="s">
        <v>871</v>
      </c>
      <c r="I119" s="367" t="s">
        <v>565</v>
      </c>
      <c r="J119" s="442">
        <v>18727</v>
      </c>
      <c r="K119" s="366"/>
      <c r="L119" s="366"/>
    </row>
    <row r="120" spans="1:12" ht="26.25" x14ac:dyDescent="0.25">
      <c r="A120" s="520">
        <v>118</v>
      </c>
      <c r="B120" s="476" t="s">
        <v>582</v>
      </c>
      <c r="C120" s="477" t="s">
        <v>772</v>
      </c>
      <c r="D120" s="403"/>
      <c r="E120" s="367" t="s">
        <v>521</v>
      </c>
      <c r="F120" s="355" t="s">
        <v>872</v>
      </c>
      <c r="G120" s="358" t="s">
        <v>873</v>
      </c>
      <c r="H120" s="488" t="s">
        <v>874</v>
      </c>
      <c r="I120" s="367" t="s">
        <v>565</v>
      </c>
      <c r="J120" s="442">
        <v>7430</v>
      </c>
      <c r="K120" s="366"/>
      <c r="L120" s="366"/>
    </row>
    <row r="121" spans="1:12" ht="26.25" x14ac:dyDescent="0.25">
      <c r="A121" s="521">
        <v>119</v>
      </c>
      <c r="B121" s="476" t="s">
        <v>582</v>
      </c>
      <c r="C121" s="477" t="s">
        <v>772</v>
      </c>
      <c r="D121" s="403"/>
      <c r="E121" s="367" t="s">
        <v>521</v>
      </c>
      <c r="F121" s="355" t="s">
        <v>875</v>
      </c>
      <c r="G121" s="421" t="s">
        <v>876</v>
      </c>
      <c r="H121" s="420" t="s">
        <v>877</v>
      </c>
      <c r="I121" s="367" t="s">
        <v>565</v>
      </c>
      <c r="J121" s="442">
        <v>10742</v>
      </c>
      <c r="K121" s="366"/>
      <c r="L121" s="366"/>
    </row>
    <row r="122" spans="1:12" ht="26.25" x14ac:dyDescent="0.25">
      <c r="A122" s="521">
        <v>120</v>
      </c>
      <c r="B122" s="476" t="s">
        <v>582</v>
      </c>
      <c r="C122" s="477" t="s">
        <v>772</v>
      </c>
      <c r="D122" s="403"/>
      <c r="E122" s="367" t="s">
        <v>521</v>
      </c>
      <c r="F122" s="355" t="s">
        <v>878</v>
      </c>
      <c r="G122" s="358" t="s">
        <v>879</v>
      </c>
      <c r="H122" s="359" t="s">
        <v>880</v>
      </c>
      <c r="I122" s="367" t="s">
        <v>544</v>
      </c>
      <c r="J122" s="442">
        <v>15265</v>
      </c>
      <c r="K122" s="366"/>
      <c r="L122" s="366"/>
    </row>
    <row r="123" spans="1:12" ht="39" x14ac:dyDescent="0.25">
      <c r="A123" s="520">
        <v>121</v>
      </c>
      <c r="B123" s="476" t="s">
        <v>582</v>
      </c>
      <c r="C123" s="477" t="s">
        <v>772</v>
      </c>
      <c r="D123" s="403"/>
      <c r="E123" s="367" t="s">
        <v>521</v>
      </c>
      <c r="F123" s="355" t="s">
        <v>881</v>
      </c>
      <c r="G123" s="358" t="s">
        <v>882</v>
      </c>
      <c r="H123" s="359" t="s">
        <v>883</v>
      </c>
      <c r="I123" s="367" t="s">
        <v>544</v>
      </c>
      <c r="J123" s="442">
        <v>12825</v>
      </c>
      <c r="K123" s="366"/>
      <c r="L123" s="366"/>
    </row>
    <row r="124" spans="1:12" ht="26.25" x14ac:dyDescent="0.25">
      <c r="A124" s="521">
        <v>122</v>
      </c>
      <c r="B124" s="476" t="s">
        <v>582</v>
      </c>
      <c r="C124" s="477" t="s">
        <v>772</v>
      </c>
      <c r="D124" s="403"/>
      <c r="E124" s="367" t="s">
        <v>521</v>
      </c>
      <c r="F124" s="355" t="s">
        <v>884</v>
      </c>
      <c r="G124" s="358" t="s">
        <v>885</v>
      </c>
      <c r="H124" s="359" t="s">
        <v>886</v>
      </c>
      <c r="I124" s="367" t="s">
        <v>544</v>
      </c>
      <c r="J124" s="442">
        <v>9955</v>
      </c>
      <c r="K124" s="366"/>
      <c r="L124" s="366"/>
    </row>
    <row r="125" spans="1:12" ht="26.25" x14ac:dyDescent="0.25">
      <c r="A125" s="521">
        <v>123</v>
      </c>
      <c r="B125" s="476" t="s">
        <v>582</v>
      </c>
      <c r="C125" s="477" t="s">
        <v>772</v>
      </c>
      <c r="D125" s="403"/>
      <c r="E125" s="367" t="s">
        <v>521</v>
      </c>
      <c r="F125" s="357" t="s">
        <v>887</v>
      </c>
      <c r="G125" s="358" t="s">
        <v>888</v>
      </c>
      <c r="H125" s="359" t="s">
        <v>889</v>
      </c>
      <c r="I125" s="367" t="s">
        <v>752</v>
      </c>
      <c r="J125" s="442">
        <v>10692</v>
      </c>
      <c r="K125" s="366"/>
      <c r="L125" s="366"/>
    </row>
    <row r="126" spans="1:12" x14ac:dyDescent="0.25">
      <c r="A126" s="520">
        <v>124</v>
      </c>
      <c r="B126" s="476" t="s">
        <v>582</v>
      </c>
      <c r="C126" s="477" t="s">
        <v>772</v>
      </c>
      <c r="D126" s="403"/>
      <c r="E126" s="367" t="s">
        <v>521</v>
      </c>
      <c r="F126" s="357" t="s">
        <v>890</v>
      </c>
      <c r="G126" s="358" t="s">
        <v>891</v>
      </c>
      <c r="H126" s="358" t="s">
        <v>892</v>
      </c>
      <c r="I126" s="367" t="s">
        <v>752</v>
      </c>
      <c r="J126" s="442">
        <v>4177</v>
      </c>
      <c r="K126" s="366"/>
      <c r="L126" s="366"/>
    </row>
    <row r="127" spans="1:12" ht="26.25" x14ac:dyDescent="0.25">
      <c r="A127" s="521">
        <v>125</v>
      </c>
      <c r="B127" s="476" t="s">
        <v>582</v>
      </c>
      <c r="C127" s="477" t="s">
        <v>772</v>
      </c>
      <c r="D127" s="403"/>
      <c r="E127" s="367" t="s">
        <v>521</v>
      </c>
      <c r="F127" s="357" t="s">
        <v>893</v>
      </c>
      <c r="G127" s="358" t="s">
        <v>894</v>
      </c>
      <c r="H127" s="359" t="s">
        <v>895</v>
      </c>
      <c r="I127" s="367" t="s">
        <v>565</v>
      </c>
      <c r="J127" s="442">
        <v>11897</v>
      </c>
      <c r="K127" s="366"/>
      <c r="L127" s="366"/>
    </row>
    <row r="128" spans="1:12" ht="64.5" x14ac:dyDescent="0.25">
      <c r="A128" s="521">
        <v>126</v>
      </c>
      <c r="B128" s="476" t="s">
        <v>582</v>
      </c>
      <c r="C128" s="477" t="s">
        <v>772</v>
      </c>
      <c r="D128" s="403"/>
      <c r="E128" s="367" t="s">
        <v>521</v>
      </c>
      <c r="F128" s="357" t="s">
        <v>896</v>
      </c>
      <c r="G128" s="358" t="s">
        <v>897</v>
      </c>
      <c r="H128" s="359" t="s">
        <v>898</v>
      </c>
      <c r="I128" s="367" t="s">
        <v>544</v>
      </c>
      <c r="J128" s="442">
        <v>11779</v>
      </c>
      <c r="K128" s="366"/>
      <c r="L128" s="366"/>
    </row>
    <row r="129" spans="1:12" ht="26.25" x14ac:dyDescent="0.25">
      <c r="A129" s="520">
        <v>127</v>
      </c>
      <c r="B129" s="476" t="s">
        <v>582</v>
      </c>
      <c r="C129" s="477" t="s">
        <v>772</v>
      </c>
      <c r="D129" s="403"/>
      <c r="E129" s="367" t="s">
        <v>521</v>
      </c>
      <c r="F129" s="357" t="s">
        <v>899</v>
      </c>
      <c r="G129" s="358" t="s">
        <v>900</v>
      </c>
      <c r="H129" s="359" t="s">
        <v>901</v>
      </c>
      <c r="I129" s="367" t="s">
        <v>752</v>
      </c>
      <c r="J129" s="442">
        <v>16238</v>
      </c>
      <c r="K129" s="366"/>
      <c r="L129" s="366"/>
    </row>
    <row r="130" spans="1:12" x14ac:dyDescent="0.25">
      <c r="A130" s="521">
        <v>128</v>
      </c>
      <c r="B130" s="476" t="s">
        <v>582</v>
      </c>
      <c r="C130" s="477" t="s">
        <v>772</v>
      </c>
      <c r="D130" s="403"/>
      <c r="E130" s="367" t="s">
        <v>521</v>
      </c>
      <c r="F130" s="357" t="s">
        <v>902</v>
      </c>
      <c r="G130" s="358" t="s">
        <v>584</v>
      </c>
      <c r="H130" s="358" t="s">
        <v>903</v>
      </c>
      <c r="I130" s="367" t="s">
        <v>565</v>
      </c>
      <c r="J130" s="442">
        <v>9380</v>
      </c>
      <c r="K130" s="366"/>
      <c r="L130" s="366"/>
    </row>
    <row r="131" spans="1:12" x14ac:dyDescent="0.25">
      <c r="A131" s="521">
        <v>129</v>
      </c>
      <c r="B131" s="476" t="s">
        <v>582</v>
      </c>
      <c r="C131" s="477" t="s">
        <v>772</v>
      </c>
      <c r="D131" s="403"/>
      <c r="E131" s="367" t="s">
        <v>521</v>
      </c>
      <c r="F131" s="357" t="s">
        <v>904</v>
      </c>
      <c r="G131" s="358" t="s">
        <v>905</v>
      </c>
      <c r="H131" s="358" t="s">
        <v>906</v>
      </c>
      <c r="I131" s="367" t="s">
        <v>565</v>
      </c>
      <c r="J131" s="442">
        <v>12014</v>
      </c>
      <c r="K131" s="366"/>
      <c r="L131" s="366"/>
    </row>
    <row r="132" spans="1:12" ht="26.25" x14ac:dyDescent="0.25">
      <c r="A132" s="520">
        <v>130</v>
      </c>
      <c r="B132" s="476" t="s">
        <v>582</v>
      </c>
      <c r="C132" s="477" t="s">
        <v>772</v>
      </c>
      <c r="D132" s="403"/>
      <c r="E132" s="367" t="s">
        <v>521</v>
      </c>
      <c r="F132" s="357" t="s">
        <v>907</v>
      </c>
      <c r="G132" s="358" t="s">
        <v>757</v>
      </c>
      <c r="H132" s="359" t="s">
        <v>908</v>
      </c>
      <c r="I132" s="367" t="s">
        <v>565</v>
      </c>
      <c r="J132" s="442">
        <v>4995</v>
      </c>
      <c r="K132" s="366"/>
      <c r="L132" s="366"/>
    </row>
    <row r="133" spans="1:12" ht="26.25" x14ac:dyDescent="0.25">
      <c r="A133" s="521">
        <v>131</v>
      </c>
      <c r="B133" s="476" t="s">
        <v>582</v>
      </c>
      <c r="C133" s="477" t="s">
        <v>772</v>
      </c>
      <c r="D133" s="403"/>
      <c r="E133" s="367" t="s">
        <v>521</v>
      </c>
      <c r="F133" s="357" t="s">
        <v>909</v>
      </c>
      <c r="G133" s="358" t="s">
        <v>634</v>
      </c>
      <c r="H133" s="359" t="s">
        <v>910</v>
      </c>
      <c r="I133" s="367" t="s">
        <v>544</v>
      </c>
      <c r="J133" s="442">
        <v>4061</v>
      </c>
      <c r="K133" s="366"/>
      <c r="L133" s="366"/>
    </row>
    <row r="134" spans="1:12" ht="26.25" x14ac:dyDescent="0.25">
      <c r="A134" s="521">
        <v>132</v>
      </c>
      <c r="B134" s="476" t="s">
        <v>582</v>
      </c>
      <c r="C134" s="477" t="s">
        <v>772</v>
      </c>
      <c r="D134" s="403"/>
      <c r="E134" s="367" t="s">
        <v>521</v>
      </c>
      <c r="F134" s="357" t="s">
        <v>911</v>
      </c>
      <c r="G134" s="358" t="s">
        <v>762</v>
      </c>
      <c r="H134" s="359" t="s">
        <v>912</v>
      </c>
      <c r="I134" s="367" t="s">
        <v>544</v>
      </c>
      <c r="J134" s="442">
        <v>9527</v>
      </c>
      <c r="K134" s="366"/>
      <c r="L134" s="366"/>
    </row>
    <row r="135" spans="1:12" ht="39" x14ac:dyDescent="0.25">
      <c r="A135" s="520">
        <v>133</v>
      </c>
      <c r="B135" s="476" t="s">
        <v>582</v>
      </c>
      <c r="C135" s="477" t="s">
        <v>772</v>
      </c>
      <c r="D135" s="403"/>
      <c r="E135" s="367" t="s">
        <v>521</v>
      </c>
      <c r="F135" s="357" t="s">
        <v>913</v>
      </c>
      <c r="G135" s="358" t="s">
        <v>614</v>
      </c>
      <c r="H135" s="359" t="s">
        <v>914</v>
      </c>
      <c r="I135" s="367" t="s">
        <v>544</v>
      </c>
      <c r="J135" s="442">
        <v>4795</v>
      </c>
      <c r="K135" s="366"/>
      <c r="L135" s="366"/>
    </row>
    <row r="136" spans="1:12" ht="26.25" x14ac:dyDescent="0.25">
      <c r="A136" s="521">
        <v>134</v>
      </c>
      <c r="B136" s="476" t="s">
        <v>582</v>
      </c>
      <c r="C136" s="477" t="s">
        <v>772</v>
      </c>
      <c r="D136" s="403"/>
      <c r="E136" s="367" t="s">
        <v>521</v>
      </c>
      <c r="F136" s="357" t="s">
        <v>915</v>
      </c>
      <c r="G136" s="358" t="s">
        <v>916</v>
      </c>
      <c r="H136" s="359" t="s">
        <v>917</v>
      </c>
      <c r="I136" s="367" t="s">
        <v>544</v>
      </c>
      <c r="J136" s="442">
        <v>7932</v>
      </c>
      <c r="K136" s="366"/>
      <c r="L136" s="366"/>
    </row>
    <row r="137" spans="1:12" ht="26.25" x14ac:dyDescent="0.25">
      <c r="A137" s="521">
        <v>135</v>
      </c>
      <c r="B137" s="476" t="s">
        <v>582</v>
      </c>
      <c r="C137" s="477" t="s">
        <v>772</v>
      </c>
      <c r="D137" s="403"/>
      <c r="E137" s="367" t="s">
        <v>521</v>
      </c>
      <c r="F137" s="357" t="s">
        <v>918</v>
      </c>
      <c r="G137" s="358" t="s">
        <v>919</v>
      </c>
      <c r="H137" s="359" t="s">
        <v>920</v>
      </c>
      <c r="I137" s="367" t="s">
        <v>752</v>
      </c>
      <c r="J137" s="442">
        <v>12216</v>
      </c>
      <c r="K137" s="366"/>
      <c r="L137" s="366"/>
    </row>
    <row r="138" spans="1:12" ht="26.25" x14ac:dyDescent="0.25">
      <c r="A138" s="520">
        <v>136</v>
      </c>
      <c r="B138" s="476" t="s">
        <v>582</v>
      </c>
      <c r="C138" s="477" t="s">
        <v>772</v>
      </c>
      <c r="D138" s="403"/>
      <c r="E138" s="367" t="s">
        <v>521</v>
      </c>
      <c r="F138" s="357" t="s">
        <v>921</v>
      </c>
      <c r="G138" s="358" t="s">
        <v>649</v>
      </c>
      <c r="H138" s="359" t="s">
        <v>922</v>
      </c>
      <c r="I138" s="367" t="s">
        <v>547</v>
      </c>
      <c r="J138" s="442">
        <v>15141</v>
      </c>
      <c r="K138" s="366"/>
      <c r="L138" s="366"/>
    </row>
    <row r="139" spans="1:12" x14ac:dyDescent="0.25">
      <c r="A139" s="521">
        <v>137</v>
      </c>
      <c r="B139" s="476" t="s">
        <v>582</v>
      </c>
      <c r="C139" s="477" t="s">
        <v>772</v>
      </c>
      <c r="D139" s="403"/>
      <c r="E139" s="367" t="s">
        <v>521</v>
      </c>
      <c r="F139" s="357" t="s">
        <v>923</v>
      </c>
      <c r="G139" s="358" t="s">
        <v>924</v>
      </c>
      <c r="H139" s="358" t="s">
        <v>925</v>
      </c>
      <c r="I139" s="367" t="s">
        <v>822</v>
      </c>
      <c r="J139" s="442">
        <v>19952</v>
      </c>
      <c r="K139" s="366"/>
      <c r="L139" s="366"/>
    </row>
    <row r="140" spans="1:12" ht="39" x14ac:dyDescent="0.25">
      <c r="A140" s="521">
        <v>138</v>
      </c>
      <c r="B140" s="476" t="s">
        <v>582</v>
      </c>
      <c r="C140" s="477" t="s">
        <v>772</v>
      </c>
      <c r="D140" s="403"/>
      <c r="E140" s="367" t="s">
        <v>521</v>
      </c>
      <c r="F140" s="357" t="s">
        <v>926</v>
      </c>
      <c r="G140" s="358" t="s">
        <v>927</v>
      </c>
      <c r="H140" s="359" t="s">
        <v>928</v>
      </c>
      <c r="I140" s="367" t="s">
        <v>547</v>
      </c>
      <c r="J140" s="442">
        <v>10585</v>
      </c>
      <c r="K140" s="366"/>
      <c r="L140" s="366"/>
    </row>
    <row r="141" spans="1:12" ht="26.25" x14ac:dyDescent="0.25">
      <c r="A141" s="520">
        <v>139</v>
      </c>
      <c r="B141" s="476" t="s">
        <v>582</v>
      </c>
      <c r="C141" s="477" t="s">
        <v>772</v>
      </c>
      <c r="D141" s="403"/>
      <c r="E141" s="367" t="s">
        <v>521</v>
      </c>
      <c r="F141" s="357" t="s">
        <v>929</v>
      </c>
      <c r="G141" s="358" t="s">
        <v>930</v>
      </c>
      <c r="H141" s="359" t="s">
        <v>931</v>
      </c>
      <c r="I141" s="367" t="s">
        <v>822</v>
      </c>
      <c r="J141" s="442">
        <v>7971</v>
      </c>
      <c r="K141" s="366"/>
      <c r="L141" s="366"/>
    </row>
    <row r="142" spans="1:12" ht="39" x14ac:dyDescent="0.25">
      <c r="A142" s="521">
        <v>140</v>
      </c>
      <c r="B142" s="476" t="s">
        <v>582</v>
      </c>
      <c r="C142" s="477" t="s">
        <v>772</v>
      </c>
      <c r="D142" s="403"/>
      <c r="E142" s="367" t="s">
        <v>521</v>
      </c>
      <c r="F142" s="357" t="s">
        <v>932</v>
      </c>
      <c r="G142" s="358" t="s">
        <v>933</v>
      </c>
      <c r="H142" s="359" t="s">
        <v>934</v>
      </c>
      <c r="I142" s="367" t="s">
        <v>547</v>
      </c>
      <c r="J142" s="442">
        <v>9869</v>
      </c>
      <c r="K142" s="366"/>
      <c r="L142" s="366"/>
    </row>
    <row r="143" spans="1:12" x14ac:dyDescent="0.25">
      <c r="A143" s="521">
        <v>141</v>
      </c>
      <c r="B143" s="476" t="s">
        <v>582</v>
      </c>
      <c r="C143" s="477" t="s">
        <v>772</v>
      </c>
      <c r="D143" s="403"/>
      <c r="E143" s="367" t="s">
        <v>521</v>
      </c>
      <c r="F143" s="357" t="s">
        <v>935</v>
      </c>
      <c r="G143" s="358" t="s">
        <v>619</v>
      </c>
      <c r="H143" s="358" t="s">
        <v>936</v>
      </c>
      <c r="I143" s="367" t="s">
        <v>547</v>
      </c>
      <c r="J143" s="442">
        <v>17578</v>
      </c>
      <c r="K143" s="366"/>
      <c r="L143" s="366"/>
    </row>
    <row r="144" spans="1:12" ht="26.25" x14ac:dyDescent="0.25">
      <c r="A144" s="520">
        <v>142</v>
      </c>
      <c r="B144" s="476" t="s">
        <v>582</v>
      </c>
      <c r="C144" s="477" t="s">
        <v>772</v>
      </c>
      <c r="D144" s="403"/>
      <c r="E144" s="367" t="s">
        <v>521</v>
      </c>
      <c r="F144" s="355" t="s">
        <v>937</v>
      </c>
      <c r="G144" s="358" t="s">
        <v>938</v>
      </c>
      <c r="H144" s="359" t="s">
        <v>939</v>
      </c>
      <c r="I144" s="367" t="s">
        <v>547</v>
      </c>
      <c r="J144" s="442">
        <v>8314</v>
      </c>
      <c r="K144" s="366"/>
      <c r="L144" s="366"/>
    </row>
    <row r="145" spans="1:12" ht="26.25" x14ac:dyDescent="0.25">
      <c r="A145" s="521">
        <v>143</v>
      </c>
      <c r="B145" s="476" t="s">
        <v>582</v>
      </c>
      <c r="C145" s="477" t="s">
        <v>772</v>
      </c>
      <c r="D145" s="403"/>
      <c r="E145" s="367" t="s">
        <v>521</v>
      </c>
      <c r="F145" s="357" t="s">
        <v>940</v>
      </c>
      <c r="G145" s="358" t="s">
        <v>659</v>
      </c>
      <c r="H145" s="359" t="s">
        <v>941</v>
      </c>
      <c r="I145" s="367" t="s">
        <v>547</v>
      </c>
      <c r="J145" s="442">
        <v>9147</v>
      </c>
      <c r="K145" s="366"/>
      <c r="L145" s="366"/>
    </row>
    <row r="146" spans="1:12" ht="26.25" x14ac:dyDescent="0.25">
      <c r="A146" s="521">
        <v>144</v>
      </c>
      <c r="B146" s="476" t="s">
        <v>582</v>
      </c>
      <c r="C146" s="477" t="s">
        <v>772</v>
      </c>
      <c r="D146" s="403"/>
      <c r="E146" s="367" t="s">
        <v>521</v>
      </c>
      <c r="F146" s="357" t="s">
        <v>942</v>
      </c>
      <c r="G146" s="358" t="s">
        <v>943</v>
      </c>
      <c r="H146" s="359" t="s">
        <v>944</v>
      </c>
      <c r="I146" s="367" t="s">
        <v>547</v>
      </c>
      <c r="J146" s="442">
        <v>9760</v>
      </c>
      <c r="K146" s="366"/>
      <c r="L146" s="366"/>
    </row>
    <row r="147" spans="1:12" ht="26.25" x14ac:dyDescent="0.25">
      <c r="A147" s="520">
        <v>145</v>
      </c>
      <c r="B147" s="476" t="s">
        <v>582</v>
      </c>
      <c r="C147" s="477" t="s">
        <v>772</v>
      </c>
      <c r="D147" s="403"/>
      <c r="E147" s="367" t="s">
        <v>521</v>
      </c>
      <c r="F147" s="355" t="s">
        <v>945</v>
      </c>
      <c r="G147" s="358" t="s">
        <v>946</v>
      </c>
      <c r="H147" s="359" t="s">
        <v>947</v>
      </c>
      <c r="I147" s="367" t="s">
        <v>822</v>
      </c>
      <c r="J147" s="442">
        <v>12101</v>
      </c>
      <c r="K147" s="366"/>
      <c r="L147" s="366"/>
    </row>
    <row r="148" spans="1:12" ht="26.25" x14ac:dyDescent="0.25">
      <c r="A148" s="521">
        <v>146</v>
      </c>
      <c r="B148" s="476" t="s">
        <v>582</v>
      </c>
      <c r="C148" s="477" t="s">
        <v>772</v>
      </c>
      <c r="D148" s="403"/>
      <c r="E148" s="367" t="s">
        <v>521</v>
      </c>
      <c r="F148" s="357" t="s">
        <v>948</v>
      </c>
      <c r="G148" s="358" t="s">
        <v>649</v>
      </c>
      <c r="H148" s="359" t="s">
        <v>949</v>
      </c>
      <c r="I148" s="367" t="s">
        <v>822</v>
      </c>
      <c r="J148" s="442">
        <v>845</v>
      </c>
      <c r="K148" s="366"/>
      <c r="L148" s="366"/>
    </row>
    <row r="149" spans="1:12" x14ac:dyDescent="0.25">
      <c r="A149" s="521">
        <v>147</v>
      </c>
      <c r="B149" s="476" t="s">
        <v>582</v>
      </c>
      <c r="C149" s="477" t="s">
        <v>772</v>
      </c>
      <c r="D149" s="403"/>
      <c r="E149" s="367" t="s">
        <v>521</v>
      </c>
      <c r="F149" s="493" t="s">
        <v>950</v>
      </c>
      <c r="G149" s="358" t="s">
        <v>951</v>
      </c>
      <c r="H149" s="358" t="s">
        <v>952</v>
      </c>
      <c r="I149" s="367" t="s">
        <v>547</v>
      </c>
      <c r="J149" s="564">
        <v>1244</v>
      </c>
      <c r="K149" s="366"/>
      <c r="L149" s="366"/>
    </row>
    <row r="150" spans="1:12" x14ac:dyDescent="0.25">
      <c r="A150" s="520">
        <v>148</v>
      </c>
      <c r="B150" s="476" t="s">
        <v>582</v>
      </c>
      <c r="C150" s="477" t="s">
        <v>772</v>
      </c>
      <c r="D150" s="403"/>
      <c r="E150" s="367" t="s">
        <v>521</v>
      </c>
      <c r="F150" s="355" t="s">
        <v>953</v>
      </c>
      <c r="G150" s="358" t="s">
        <v>954</v>
      </c>
      <c r="H150" s="358" t="s">
        <v>955</v>
      </c>
      <c r="I150" s="367" t="s">
        <v>666</v>
      </c>
      <c r="J150" s="442">
        <v>6335</v>
      </c>
      <c r="K150" s="366"/>
      <c r="L150" s="366"/>
    </row>
    <row r="151" spans="1:12" ht="39" x14ac:dyDescent="0.25">
      <c r="A151" s="521">
        <v>149</v>
      </c>
      <c r="B151" s="476" t="s">
        <v>582</v>
      </c>
      <c r="C151" s="477" t="s">
        <v>772</v>
      </c>
      <c r="D151" s="403"/>
      <c r="E151" s="367" t="s">
        <v>521</v>
      </c>
      <c r="F151" s="355" t="s">
        <v>956</v>
      </c>
      <c r="G151" s="358" t="s">
        <v>611</v>
      </c>
      <c r="H151" s="359" t="s">
        <v>957</v>
      </c>
      <c r="I151" s="367" t="s">
        <v>666</v>
      </c>
      <c r="J151" s="442">
        <v>6951</v>
      </c>
      <c r="K151" s="366"/>
      <c r="L151" s="366"/>
    </row>
    <row r="152" spans="1:12" x14ac:dyDescent="0.25">
      <c r="A152" s="521">
        <v>150</v>
      </c>
      <c r="B152" s="476" t="s">
        <v>582</v>
      </c>
      <c r="C152" s="477" t="s">
        <v>772</v>
      </c>
      <c r="D152" s="403"/>
      <c r="E152" s="367" t="s">
        <v>521</v>
      </c>
      <c r="F152" s="355" t="s">
        <v>958</v>
      </c>
      <c r="G152" s="358" t="s">
        <v>959</v>
      </c>
      <c r="H152" s="359" t="s">
        <v>960</v>
      </c>
      <c r="I152" s="367" t="s">
        <v>666</v>
      </c>
      <c r="J152" s="442">
        <v>6725</v>
      </c>
      <c r="K152" s="366"/>
      <c r="L152" s="366"/>
    </row>
    <row r="153" spans="1:12" ht="51.75" x14ac:dyDescent="0.25">
      <c r="A153" s="520">
        <v>151</v>
      </c>
      <c r="B153" s="476" t="s">
        <v>582</v>
      </c>
      <c r="C153" s="477" t="s">
        <v>772</v>
      </c>
      <c r="D153" s="403"/>
      <c r="E153" s="367" t="s">
        <v>521</v>
      </c>
      <c r="F153" s="355" t="s">
        <v>961</v>
      </c>
      <c r="G153" s="358" t="s">
        <v>962</v>
      </c>
      <c r="H153" s="359" t="s">
        <v>963</v>
      </c>
      <c r="I153" s="367" t="s">
        <v>852</v>
      </c>
      <c r="J153" s="442">
        <v>8390</v>
      </c>
      <c r="K153" s="366"/>
      <c r="L153" s="366"/>
    </row>
    <row r="154" spans="1:12" x14ac:dyDescent="0.25">
      <c r="A154" s="521">
        <v>152</v>
      </c>
      <c r="B154" s="476" t="s">
        <v>582</v>
      </c>
      <c r="C154" s="477" t="s">
        <v>772</v>
      </c>
      <c r="D154" s="403"/>
      <c r="E154" s="367" t="s">
        <v>521</v>
      </c>
      <c r="F154" s="355" t="s">
        <v>964</v>
      </c>
      <c r="G154" s="358" t="s">
        <v>602</v>
      </c>
      <c r="H154" s="358" t="s">
        <v>965</v>
      </c>
      <c r="I154" s="367" t="s">
        <v>666</v>
      </c>
      <c r="J154" s="442">
        <v>6247</v>
      </c>
      <c r="K154" s="366"/>
      <c r="L154" s="366"/>
    </row>
    <row r="155" spans="1:12" ht="26.25" x14ac:dyDescent="0.25">
      <c r="A155" s="521">
        <v>153</v>
      </c>
      <c r="B155" s="476" t="s">
        <v>582</v>
      </c>
      <c r="C155" s="477" t="s">
        <v>772</v>
      </c>
      <c r="D155" s="403"/>
      <c r="E155" s="367" t="s">
        <v>521</v>
      </c>
      <c r="F155" s="355" t="s">
        <v>966</v>
      </c>
      <c r="G155" s="358" t="s">
        <v>593</v>
      </c>
      <c r="H155" s="359" t="s">
        <v>967</v>
      </c>
      <c r="I155" s="367" t="s">
        <v>666</v>
      </c>
      <c r="J155" s="442">
        <v>14137</v>
      </c>
      <c r="K155" s="366"/>
      <c r="L155" s="366"/>
    </row>
    <row r="156" spans="1:12" ht="26.25" x14ac:dyDescent="0.25">
      <c r="A156" s="520">
        <v>154</v>
      </c>
      <c r="B156" s="476" t="s">
        <v>582</v>
      </c>
      <c r="C156" s="477" t="s">
        <v>772</v>
      </c>
      <c r="D156" s="403"/>
      <c r="E156" s="367" t="s">
        <v>521</v>
      </c>
      <c r="F156" s="355" t="s">
        <v>968</v>
      </c>
      <c r="G156" s="358" t="s">
        <v>969</v>
      </c>
      <c r="H156" s="359" t="s">
        <v>970</v>
      </c>
      <c r="I156" s="367" t="s">
        <v>666</v>
      </c>
      <c r="J156" s="442">
        <v>16235</v>
      </c>
      <c r="K156" s="366"/>
      <c r="L156" s="366"/>
    </row>
    <row r="157" spans="1:12" ht="26.25" x14ac:dyDescent="0.25">
      <c r="A157" s="521">
        <v>155</v>
      </c>
      <c r="B157" s="476" t="s">
        <v>582</v>
      </c>
      <c r="C157" s="477" t="s">
        <v>772</v>
      </c>
      <c r="D157" s="403"/>
      <c r="E157" s="367" t="s">
        <v>521</v>
      </c>
      <c r="F157" s="355" t="s">
        <v>971</v>
      </c>
      <c r="G157" s="358" t="s">
        <v>972</v>
      </c>
      <c r="H157" s="359" t="s">
        <v>973</v>
      </c>
      <c r="I157" s="367" t="s">
        <v>666</v>
      </c>
      <c r="J157" s="442">
        <v>10642</v>
      </c>
      <c r="K157" s="366"/>
      <c r="L157" s="366"/>
    </row>
    <row r="158" spans="1:12" ht="26.25" x14ac:dyDescent="0.25">
      <c r="A158" s="521">
        <v>156</v>
      </c>
      <c r="B158" s="476" t="s">
        <v>582</v>
      </c>
      <c r="C158" s="477" t="s">
        <v>772</v>
      </c>
      <c r="D158" s="403"/>
      <c r="E158" s="367" t="s">
        <v>521</v>
      </c>
      <c r="F158" s="355" t="s">
        <v>974</v>
      </c>
      <c r="G158" s="358" t="s">
        <v>975</v>
      </c>
      <c r="H158" s="359" t="s">
        <v>976</v>
      </c>
      <c r="I158" s="367" t="s">
        <v>852</v>
      </c>
      <c r="J158" s="442">
        <v>5843</v>
      </c>
      <c r="K158" s="366"/>
      <c r="L158" s="366"/>
    </row>
    <row r="159" spans="1:12" x14ac:dyDescent="0.25">
      <c r="A159" s="520">
        <v>157</v>
      </c>
      <c r="B159" s="476" t="s">
        <v>582</v>
      </c>
      <c r="C159" s="477" t="s">
        <v>772</v>
      </c>
      <c r="D159" s="403"/>
      <c r="E159" s="367" t="s">
        <v>521</v>
      </c>
      <c r="F159" s="355" t="s">
        <v>977</v>
      </c>
      <c r="G159" s="358" t="s">
        <v>754</v>
      </c>
      <c r="H159" s="359" t="s">
        <v>978</v>
      </c>
      <c r="I159" s="367" t="s">
        <v>852</v>
      </c>
      <c r="J159" s="442">
        <v>12411</v>
      </c>
      <c r="K159" s="366"/>
      <c r="L159" s="366"/>
    </row>
    <row r="160" spans="1:12" ht="26.25" x14ac:dyDescent="0.25">
      <c r="A160" s="521">
        <v>158</v>
      </c>
      <c r="B160" s="476" t="s">
        <v>979</v>
      </c>
      <c r="C160" s="477" t="s">
        <v>772</v>
      </c>
      <c r="D160" s="403"/>
      <c r="E160" s="367" t="s">
        <v>521</v>
      </c>
      <c r="F160" s="357" t="s">
        <v>980</v>
      </c>
      <c r="G160" s="358" t="s">
        <v>981</v>
      </c>
      <c r="H160" s="359" t="s">
        <v>982</v>
      </c>
      <c r="I160" s="367" t="s">
        <v>752</v>
      </c>
      <c r="J160" s="442">
        <v>9313</v>
      </c>
      <c r="K160" s="366"/>
      <c r="L160" s="366"/>
    </row>
    <row r="161" spans="1:12" ht="26.25" x14ac:dyDescent="0.25">
      <c r="A161" s="521">
        <v>159</v>
      </c>
      <c r="B161" s="476" t="s">
        <v>979</v>
      </c>
      <c r="C161" s="477" t="s">
        <v>772</v>
      </c>
      <c r="D161" s="403"/>
      <c r="E161" s="367" t="s">
        <v>521</v>
      </c>
      <c r="F161" s="357" t="s">
        <v>983</v>
      </c>
      <c r="G161" s="358" t="s">
        <v>984</v>
      </c>
      <c r="H161" s="359" t="s">
        <v>985</v>
      </c>
      <c r="I161" s="367" t="s">
        <v>752</v>
      </c>
      <c r="J161" s="442">
        <v>5101</v>
      </c>
      <c r="K161" s="366"/>
      <c r="L161" s="366"/>
    </row>
    <row r="162" spans="1:12" x14ac:dyDescent="0.25">
      <c r="A162" s="520">
        <v>160</v>
      </c>
      <c r="B162" s="476" t="s">
        <v>979</v>
      </c>
      <c r="C162" s="477" t="s">
        <v>772</v>
      </c>
      <c r="D162" s="403"/>
      <c r="E162" s="367" t="s">
        <v>521</v>
      </c>
      <c r="F162" s="357" t="s">
        <v>986</v>
      </c>
      <c r="G162" s="358" t="s">
        <v>702</v>
      </c>
      <c r="H162" s="359" t="s">
        <v>987</v>
      </c>
      <c r="I162" s="367" t="s">
        <v>752</v>
      </c>
      <c r="J162" s="442">
        <v>10655</v>
      </c>
      <c r="K162" s="366"/>
      <c r="L162" s="366"/>
    </row>
    <row r="163" spans="1:12" ht="39" x14ac:dyDescent="0.25">
      <c r="A163" s="521">
        <v>161</v>
      </c>
      <c r="B163" s="476" t="s">
        <v>979</v>
      </c>
      <c r="C163" s="477" t="s">
        <v>772</v>
      </c>
      <c r="D163" s="403"/>
      <c r="E163" s="367" t="s">
        <v>521</v>
      </c>
      <c r="F163" s="357" t="s">
        <v>988</v>
      </c>
      <c r="G163" s="358" t="s">
        <v>989</v>
      </c>
      <c r="H163" s="359" t="s">
        <v>990</v>
      </c>
      <c r="I163" s="367" t="s">
        <v>752</v>
      </c>
      <c r="J163" s="442">
        <v>10507</v>
      </c>
      <c r="K163" s="366"/>
      <c r="L163" s="366"/>
    </row>
    <row r="164" spans="1:12" x14ac:dyDescent="0.25">
      <c r="A164" s="521">
        <v>162</v>
      </c>
      <c r="B164" s="476" t="s">
        <v>979</v>
      </c>
      <c r="C164" s="477" t="s">
        <v>772</v>
      </c>
      <c r="D164" s="403"/>
      <c r="E164" s="367" t="s">
        <v>521</v>
      </c>
      <c r="F164" s="357" t="s">
        <v>991</v>
      </c>
      <c r="G164" s="358" t="s">
        <v>992</v>
      </c>
      <c r="H164" s="359" t="s">
        <v>993</v>
      </c>
      <c r="I164" s="367" t="s">
        <v>547</v>
      </c>
      <c r="J164" s="442">
        <v>5380</v>
      </c>
      <c r="K164" s="366"/>
      <c r="L164" s="366"/>
    </row>
    <row r="165" spans="1:12" ht="39" x14ac:dyDescent="0.25">
      <c r="A165" s="520">
        <v>163</v>
      </c>
      <c r="B165" s="476" t="s">
        <v>979</v>
      </c>
      <c r="C165" s="477" t="s">
        <v>772</v>
      </c>
      <c r="D165" s="403"/>
      <c r="E165" s="367" t="s">
        <v>521</v>
      </c>
      <c r="F165" s="357" t="s">
        <v>994</v>
      </c>
      <c r="G165" s="358" t="s">
        <v>995</v>
      </c>
      <c r="H165" s="359" t="s">
        <v>996</v>
      </c>
      <c r="I165" s="367" t="s">
        <v>822</v>
      </c>
      <c r="J165" s="442">
        <v>15394</v>
      </c>
      <c r="K165" s="366"/>
      <c r="L165" s="366"/>
    </row>
    <row r="166" spans="1:12" ht="26.25" x14ac:dyDescent="0.25">
      <c r="A166" s="521">
        <v>164</v>
      </c>
      <c r="B166" s="476" t="s">
        <v>979</v>
      </c>
      <c r="C166" s="477" t="s">
        <v>772</v>
      </c>
      <c r="D166" s="403"/>
      <c r="E166" s="367" t="s">
        <v>521</v>
      </c>
      <c r="F166" s="357" t="s">
        <v>997</v>
      </c>
      <c r="G166" s="358" t="s">
        <v>699</v>
      </c>
      <c r="H166" s="359" t="s">
        <v>998</v>
      </c>
      <c r="I166" s="367" t="s">
        <v>547</v>
      </c>
      <c r="J166" s="442">
        <v>15154</v>
      </c>
      <c r="K166" s="366"/>
      <c r="L166" s="366"/>
    </row>
    <row r="167" spans="1:12" x14ac:dyDescent="0.25">
      <c r="A167" s="521">
        <v>165</v>
      </c>
      <c r="B167" s="476" t="s">
        <v>979</v>
      </c>
      <c r="C167" s="477" t="s">
        <v>772</v>
      </c>
      <c r="D167" s="403"/>
      <c r="E167" s="367" t="s">
        <v>521</v>
      </c>
      <c r="F167" s="357" t="s">
        <v>999</v>
      </c>
      <c r="G167" s="358" t="s">
        <v>1000</v>
      </c>
      <c r="H167" s="358" t="s">
        <v>1001</v>
      </c>
      <c r="I167" s="367" t="s">
        <v>547</v>
      </c>
      <c r="J167" s="442">
        <v>4439</v>
      </c>
      <c r="K167" s="366"/>
      <c r="L167" s="366"/>
    </row>
    <row r="168" spans="1:12" ht="26.25" x14ac:dyDescent="0.25">
      <c r="A168" s="520">
        <v>166</v>
      </c>
      <c r="B168" s="474" t="s">
        <v>1002</v>
      </c>
      <c r="C168" s="475" t="s">
        <v>772</v>
      </c>
      <c r="D168" s="403"/>
      <c r="E168" s="367" t="s">
        <v>521</v>
      </c>
      <c r="F168" s="351" t="s">
        <v>1003</v>
      </c>
      <c r="G168" s="352" t="s">
        <v>1004</v>
      </c>
      <c r="H168" s="353" t="s">
        <v>1005</v>
      </c>
      <c r="I168" s="367" t="s">
        <v>565</v>
      </c>
      <c r="J168" s="491">
        <v>0</v>
      </c>
      <c r="K168" s="366"/>
      <c r="L168" s="366"/>
    </row>
    <row r="169" spans="1:12" ht="26.25" x14ac:dyDescent="0.25">
      <c r="A169" s="521">
        <v>167</v>
      </c>
      <c r="B169" s="476" t="s">
        <v>1002</v>
      </c>
      <c r="C169" s="477" t="s">
        <v>772</v>
      </c>
      <c r="D169" s="403"/>
      <c r="E169" s="367" t="s">
        <v>521</v>
      </c>
      <c r="F169" s="357" t="s">
        <v>1006</v>
      </c>
      <c r="G169" s="358" t="s">
        <v>1007</v>
      </c>
      <c r="H169" s="359" t="s">
        <v>1008</v>
      </c>
      <c r="I169" s="367" t="s">
        <v>752</v>
      </c>
      <c r="J169" s="453">
        <v>4377</v>
      </c>
      <c r="K169" s="366"/>
      <c r="L169" s="366"/>
    </row>
    <row r="170" spans="1:12" ht="26.25" x14ac:dyDescent="0.25">
      <c r="A170" s="521">
        <v>168</v>
      </c>
      <c r="B170" s="476" t="s">
        <v>1002</v>
      </c>
      <c r="C170" s="477" t="s">
        <v>772</v>
      </c>
      <c r="D170" s="403"/>
      <c r="E170" s="367" t="s">
        <v>521</v>
      </c>
      <c r="F170" s="357" t="s">
        <v>1009</v>
      </c>
      <c r="G170" s="358" t="s">
        <v>1010</v>
      </c>
      <c r="H170" s="359" t="s">
        <v>1011</v>
      </c>
      <c r="I170" s="367" t="s">
        <v>822</v>
      </c>
      <c r="J170" s="442">
        <v>7355</v>
      </c>
      <c r="K170" s="366"/>
      <c r="L170" s="366"/>
    </row>
    <row r="171" spans="1:12" ht="26.25" x14ac:dyDescent="0.25">
      <c r="A171" s="520">
        <v>169</v>
      </c>
      <c r="B171" s="476" t="s">
        <v>1002</v>
      </c>
      <c r="C171" s="477" t="s">
        <v>772</v>
      </c>
      <c r="D171" s="403"/>
      <c r="E171" s="367" t="s">
        <v>521</v>
      </c>
      <c r="F171" s="357" t="s">
        <v>1012</v>
      </c>
      <c r="G171" s="358" t="s">
        <v>1013</v>
      </c>
      <c r="H171" s="359" t="s">
        <v>1014</v>
      </c>
      <c r="I171" s="367" t="s">
        <v>822</v>
      </c>
      <c r="J171" s="442">
        <v>8316</v>
      </c>
      <c r="K171" s="366"/>
      <c r="L171" s="366"/>
    </row>
    <row r="172" spans="1:12" ht="39" x14ac:dyDescent="0.25">
      <c r="A172" s="521">
        <v>170</v>
      </c>
      <c r="B172" s="476" t="s">
        <v>1002</v>
      </c>
      <c r="C172" s="477" t="s">
        <v>772</v>
      </c>
      <c r="D172" s="403"/>
      <c r="E172" s="367" t="s">
        <v>521</v>
      </c>
      <c r="F172" s="357" t="s">
        <v>1015</v>
      </c>
      <c r="G172" s="358" t="s">
        <v>1016</v>
      </c>
      <c r="H172" s="359" t="s">
        <v>1017</v>
      </c>
      <c r="I172" s="367" t="s">
        <v>852</v>
      </c>
      <c r="J172" s="442">
        <v>7498</v>
      </c>
      <c r="K172" s="366"/>
      <c r="L172" s="366"/>
    </row>
    <row r="173" spans="1:12" x14ac:dyDescent="0.25">
      <c r="A173" s="521">
        <v>171</v>
      </c>
      <c r="B173" s="476" t="s">
        <v>1002</v>
      </c>
      <c r="C173" s="477" t="s">
        <v>772</v>
      </c>
      <c r="D173" s="403"/>
      <c r="E173" s="367" t="s">
        <v>521</v>
      </c>
      <c r="F173" s="357" t="s">
        <v>1018</v>
      </c>
      <c r="G173" s="358" t="s">
        <v>1019</v>
      </c>
      <c r="H173" s="430" t="s">
        <v>1020</v>
      </c>
      <c r="I173" s="367" t="s">
        <v>852</v>
      </c>
      <c r="J173" s="442">
        <v>5032</v>
      </c>
      <c r="K173" s="366"/>
      <c r="L173" s="366"/>
    </row>
    <row r="174" spans="1:12" ht="26.25" x14ac:dyDescent="0.25">
      <c r="A174" s="520">
        <v>172</v>
      </c>
      <c r="B174" s="474" t="s">
        <v>705</v>
      </c>
      <c r="C174" s="475" t="s">
        <v>772</v>
      </c>
      <c r="D174" s="403"/>
      <c r="E174" s="367" t="s">
        <v>521</v>
      </c>
      <c r="F174" s="351" t="s">
        <v>1021</v>
      </c>
      <c r="G174" s="352" t="s">
        <v>1022</v>
      </c>
      <c r="H174" s="353" t="s">
        <v>1023</v>
      </c>
      <c r="I174" s="367" t="s">
        <v>565</v>
      </c>
      <c r="J174" s="454">
        <v>4540</v>
      </c>
      <c r="K174" s="366"/>
      <c r="L174" s="366"/>
    </row>
    <row r="175" spans="1:12" ht="26.25" x14ac:dyDescent="0.25">
      <c r="A175" s="521">
        <v>173</v>
      </c>
      <c r="B175" s="476" t="s">
        <v>705</v>
      </c>
      <c r="C175" s="477" t="s">
        <v>772</v>
      </c>
      <c r="D175" s="403"/>
      <c r="E175" s="367" t="s">
        <v>521</v>
      </c>
      <c r="F175" s="357" t="s">
        <v>1024</v>
      </c>
      <c r="G175" s="358" t="s">
        <v>1025</v>
      </c>
      <c r="H175" s="359" t="s">
        <v>1026</v>
      </c>
      <c r="I175" s="367" t="s">
        <v>544</v>
      </c>
      <c r="J175" s="455">
        <v>1899</v>
      </c>
      <c r="K175" s="366"/>
      <c r="L175" s="366"/>
    </row>
    <row r="176" spans="1:12" ht="26.25" x14ac:dyDescent="0.25">
      <c r="A176" s="521">
        <v>174</v>
      </c>
      <c r="B176" s="476" t="s">
        <v>705</v>
      </c>
      <c r="C176" s="477" t="s">
        <v>772</v>
      </c>
      <c r="D176" s="403"/>
      <c r="E176" s="367" t="s">
        <v>521</v>
      </c>
      <c r="F176" s="357" t="s">
        <v>1027</v>
      </c>
      <c r="G176" s="358" t="s">
        <v>1028</v>
      </c>
      <c r="H176" s="359" t="s">
        <v>1029</v>
      </c>
      <c r="I176" s="367" t="s">
        <v>544</v>
      </c>
      <c r="J176" s="455">
        <v>8528</v>
      </c>
      <c r="K176" s="366"/>
      <c r="L176" s="366"/>
    </row>
    <row r="177" spans="1:12" ht="39" x14ac:dyDescent="0.25">
      <c r="A177" s="520">
        <v>175</v>
      </c>
      <c r="B177" s="476" t="s">
        <v>705</v>
      </c>
      <c r="C177" s="477" t="s">
        <v>772</v>
      </c>
      <c r="D177" s="403"/>
      <c r="E177" s="367" t="s">
        <v>521</v>
      </c>
      <c r="F177" s="357" t="s">
        <v>1030</v>
      </c>
      <c r="G177" s="358" t="s">
        <v>1031</v>
      </c>
      <c r="H177" s="359" t="s">
        <v>1032</v>
      </c>
      <c r="I177" s="367" t="s">
        <v>752</v>
      </c>
      <c r="J177" s="455">
        <v>5810</v>
      </c>
      <c r="K177" s="366"/>
      <c r="L177" s="366"/>
    </row>
    <row r="178" spans="1:12" ht="26.25" x14ac:dyDescent="0.25">
      <c r="A178" s="521">
        <v>176</v>
      </c>
      <c r="B178" s="476" t="s">
        <v>705</v>
      </c>
      <c r="C178" s="477" t="s">
        <v>772</v>
      </c>
      <c r="D178" s="403"/>
      <c r="E178" s="367" t="s">
        <v>521</v>
      </c>
      <c r="F178" s="357" t="s">
        <v>1033</v>
      </c>
      <c r="G178" s="358" t="s">
        <v>1034</v>
      </c>
      <c r="H178" s="359" t="s">
        <v>1035</v>
      </c>
      <c r="I178" s="367" t="s">
        <v>544</v>
      </c>
      <c r="J178" s="455">
        <v>7415</v>
      </c>
      <c r="K178" s="366"/>
      <c r="L178" s="366"/>
    </row>
    <row r="179" spans="1:12" ht="26.25" x14ac:dyDescent="0.25">
      <c r="A179" s="521">
        <v>177</v>
      </c>
      <c r="B179" s="476" t="s">
        <v>705</v>
      </c>
      <c r="C179" s="477" t="s">
        <v>772</v>
      </c>
      <c r="D179" s="403"/>
      <c r="E179" s="367" t="s">
        <v>521</v>
      </c>
      <c r="F179" s="357" t="s">
        <v>1036</v>
      </c>
      <c r="G179" s="358" t="s">
        <v>1037</v>
      </c>
      <c r="H179" s="359" t="s">
        <v>1038</v>
      </c>
      <c r="I179" s="367" t="s">
        <v>752</v>
      </c>
      <c r="J179" s="455">
        <v>8100</v>
      </c>
      <c r="K179" s="366"/>
      <c r="L179" s="366"/>
    </row>
    <row r="180" spans="1:12" x14ac:dyDescent="0.25">
      <c r="A180" s="520">
        <v>178</v>
      </c>
      <c r="B180" s="476" t="s">
        <v>705</v>
      </c>
      <c r="C180" s="477" t="s">
        <v>772</v>
      </c>
      <c r="D180" s="403"/>
      <c r="E180" s="367" t="s">
        <v>521</v>
      </c>
      <c r="F180" s="357" t="s">
        <v>1039</v>
      </c>
      <c r="G180" s="358" t="s">
        <v>1040</v>
      </c>
      <c r="H180" s="359" t="s">
        <v>1041</v>
      </c>
      <c r="I180" s="367" t="s">
        <v>752</v>
      </c>
      <c r="J180" s="455">
        <v>3807</v>
      </c>
      <c r="K180" s="366"/>
      <c r="L180" s="366"/>
    </row>
    <row r="181" spans="1:12" ht="26.25" x14ac:dyDescent="0.25">
      <c r="A181" s="521">
        <v>179</v>
      </c>
      <c r="B181" s="476" t="s">
        <v>705</v>
      </c>
      <c r="C181" s="477" t="s">
        <v>772</v>
      </c>
      <c r="D181" s="403"/>
      <c r="E181" s="367" t="s">
        <v>521</v>
      </c>
      <c r="F181" s="357" t="s">
        <v>1042</v>
      </c>
      <c r="G181" s="358" t="s">
        <v>1043</v>
      </c>
      <c r="H181" s="359" t="s">
        <v>1044</v>
      </c>
      <c r="I181" s="367" t="s">
        <v>822</v>
      </c>
      <c r="J181" s="360">
        <v>5467</v>
      </c>
      <c r="K181" s="366"/>
      <c r="L181" s="366"/>
    </row>
    <row r="182" spans="1:12" x14ac:dyDescent="0.25">
      <c r="A182" s="521">
        <v>180</v>
      </c>
      <c r="B182" s="476" t="s">
        <v>705</v>
      </c>
      <c r="C182" s="477" t="s">
        <v>772</v>
      </c>
      <c r="D182" s="403"/>
      <c r="E182" s="367" t="s">
        <v>521</v>
      </c>
      <c r="F182" s="357" t="s">
        <v>1045</v>
      </c>
      <c r="G182" s="358" t="s">
        <v>1046</v>
      </c>
      <c r="H182" s="358" t="s">
        <v>1047</v>
      </c>
      <c r="I182" s="367" t="s">
        <v>822</v>
      </c>
      <c r="J182" s="360">
        <v>2377</v>
      </c>
      <c r="K182" s="366"/>
      <c r="L182" s="366"/>
    </row>
    <row r="183" spans="1:12" ht="39" x14ac:dyDescent="0.25">
      <c r="A183" s="520">
        <v>181</v>
      </c>
      <c r="B183" s="476" t="s">
        <v>705</v>
      </c>
      <c r="C183" s="477" t="s">
        <v>772</v>
      </c>
      <c r="D183" s="403"/>
      <c r="E183" s="367" t="s">
        <v>521</v>
      </c>
      <c r="F183" s="357" t="s">
        <v>1048</v>
      </c>
      <c r="G183" s="358" t="s">
        <v>728</v>
      </c>
      <c r="H183" s="359" t="s">
        <v>1049</v>
      </c>
      <c r="I183" s="367" t="s">
        <v>822</v>
      </c>
      <c r="J183" s="360">
        <v>6377</v>
      </c>
      <c r="K183" s="366"/>
      <c r="L183" s="366"/>
    </row>
    <row r="184" spans="1:12" x14ac:dyDescent="0.25">
      <c r="A184" s="521">
        <v>182</v>
      </c>
      <c r="B184" s="476" t="s">
        <v>705</v>
      </c>
      <c r="C184" s="477" t="s">
        <v>772</v>
      </c>
      <c r="D184" s="403"/>
      <c r="E184" s="367" t="s">
        <v>521</v>
      </c>
      <c r="F184" s="357" t="s">
        <v>1050</v>
      </c>
      <c r="G184" s="358" t="s">
        <v>1051</v>
      </c>
      <c r="H184" s="358" t="s">
        <v>1052</v>
      </c>
      <c r="I184" s="367" t="s">
        <v>822</v>
      </c>
      <c r="J184" s="360">
        <v>5449</v>
      </c>
      <c r="K184" s="366"/>
      <c r="L184" s="366"/>
    </row>
    <row r="185" spans="1:12" ht="26.25" x14ac:dyDescent="0.25">
      <c r="A185" s="521">
        <v>183</v>
      </c>
      <c r="B185" s="476" t="s">
        <v>705</v>
      </c>
      <c r="C185" s="477" t="s">
        <v>772</v>
      </c>
      <c r="D185" s="403"/>
      <c r="E185" s="367" t="s">
        <v>521</v>
      </c>
      <c r="F185" s="357" t="s">
        <v>1053</v>
      </c>
      <c r="G185" s="358" t="s">
        <v>1054</v>
      </c>
      <c r="H185" s="359" t="s">
        <v>1055</v>
      </c>
      <c r="I185" s="367" t="s">
        <v>822</v>
      </c>
      <c r="J185" s="360">
        <v>2895</v>
      </c>
      <c r="K185" s="366"/>
      <c r="L185" s="366"/>
    </row>
    <row r="186" spans="1:12" ht="26.25" x14ac:dyDescent="0.25">
      <c r="A186" s="520">
        <v>184</v>
      </c>
      <c r="B186" s="476" t="s">
        <v>705</v>
      </c>
      <c r="C186" s="477" t="s">
        <v>772</v>
      </c>
      <c r="D186" s="403"/>
      <c r="E186" s="367" t="s">
        <v>521</v>
      </c>
      <c r="F186" s="357" t="s">
        <v>1056</v>
      </c>
      <c r="G186" s="358" t="s">
        <v>1057</v>
      </c>
      <c r="H186" s="359" t="s">
        <v>1058</v>
      </c>
      <c r="I186" s="367" t="s">
        <v>822</v>
      </c>
      <c r="J186" s="360">
        <v>16266</v>
      </c>
      <c r="K186" s="366"/>
      <c r="L186" s="366"/>
    </row>
    <row r="187" spans="1:12" ht="39" x14ac:dyDescent="0.25">
      <c r="A187" s="521">
        <v>185</v>
      </c>
      <c r="B187" s="476" t="s">
        <v>705</v>
      </c>
      <c r="C187" s="477" t="s">
        <v>772</v>
      </c>
      <c r="D187" s="403"/>
      <c r="E187" s="367" t="s">
        <v>521</v>
      </c>
      <c r="F187" s="357" t="s">
        <v>1059</v>
      </c>
      <c r="G187" s="358" t="s">
        <v>1060</v>
      </c>
      <c r="H187" s="359" t="s">
        <v>1061</v>
      </c>
      <c r="I187" s="367" t="s">
        <v>547</v>
      </c>
      <c r="J187" s="360">
        <v>6128</v>
      </c>
      <c r="K187" s="366"/>
      <c r="L187" s="366"/>
    </row>
    <row r="188" spans="1:12" x14ac:dyDescent="0.25">
      <c r="A188" s="521">
        <v>186</v>
      </c>
      <c r="B188" s="476" t="s">
        <v>705</v>
      </c>
      <c r="C188" s="477" t="s">
        <v>772</v>
      </c>
      <c r="D188" s="403"/>
      <c r="E188" s="367" t="s">
        <v>521</v>
      </c>
      <c r="F188" s="357" t="s">
        <v>1062</v>
      </c>
      <c r="G188" s="358" t="s">
        <v>1063</v>
      </c>
      <c r="H188" s="358" t="s">
        <v>1064</v>
      </c>
      <c r="I188" s="367" t="s">
        <v>547</v>
      </c>
      <c r="J188" s="360">
        <v>5732</v>
      </c>
      <c r="K188" s="366"/>
      <c r="L188" s="366"/>
    </row>
    <row r="189" spans="1:12" x14ac:dyDescent="0.25">
      <c r="A189" s="520">
        <v>187</v>
      </c>
      <c r="B189" s="476" t="s">
        <v>705</v>
      </c>
      <c r="C189" s="477" t="s">
        <v>772</v>
      </c>
      <c r="D189" s="403"/>
      <c r="E189" s="367" t="s">
        <v>521</v>
      </c>
      <c r="F189" s="357" t="s">
        <v>1065</v>
      </c>
      <c r="G189" s="358" t="s">
        <v>1066</v>
      </c>
      <c r="H189" s="358" t="s">
        <v>1067</v>
      </c>
      <c r="I189" s="367" t="s">
        <v>666</v>
      </c>
      <c r="J189" s="360">
        <v>3640</v>
      </c>
      <c r="K189" s="366"/>
      <c r="L189" s="366"/>
    </row>
    <row r="190" spans="1:12" ht="26.25" x14ac:dyDescent="0.25">
      <c r="A190" s="521">
        <v>188</v>
      </c>
      <c r="B190" s="476" t="s">
        <v>705</v>
      </c>
      <c r="C190" s="477" t="s">
        <v>772</v>
      </c>
      <c r="D190" s="403"/>
      <c r="E190" s="367" t="s">
        <v>521</v>
      </c>
      <c r="F190" s="357" t="s">
        <v>1068</v>
      </c>
      <c r="G190" s="358" t="s">
        <v>1069</v>
      </c>
      <c r="H190" s="359" t="s">
        <v>1070</v>
      </c>
      <c r="I190" s="367" t="s">
        <v>852</v>
      </c>
      <c r="J190" s="360">
        <v>7178</v>
      </c>
      <c r="K190" s="366"/>
      <c r="L190" s="366"/>
    </row>
    <row r="191" spans="1:12" ht="39" x14ac:dyDescent="0.25">
      <c r="A191" s="521">
        <v>189</v>
      </c>
      <c r="B191" s="476" t="s">
        <v>705</v>
      </c>
      <c r="C191" s="477" t="s">
        <v>772</v>
      </c>
      <c r="D191" s="403"/>
      <c r="E191" s="367" t="s">
        <v>521</v>
      </c>
      <c r="F191" s="357" t="s">
        <v>1071</v>
      </c>
      <c r="G191" s="358" t="s">
        <v>1072</v>
      </c>
      <c r="H191" s="359" t="s">
        <v>1073</v>
      </c>
      <c r="I191" s="367" t="s">
        <v>852</v>
      </c>
      <c r="J191" s="360">
        <v>1054</v>
      </c>
      <c r="K191" s="366"/>
      <c r="L191" s="366"/>
    </row>
    <row r="192" spans="1:12" ht="39" x14ac:dyDescent="0.25">
      <c r="A192" s="520">
        <v>190</v>
      </c>
      <c r="B192" s="492" t="s">
        <v>519</v>
      </c>
      <c r="C192" s="475" t="s">
        <v>772</v>
      </c>
      <c r="D192" s="403"/>
      <c r="E192" s="367" t="s">
        <v>521</v>
      </c>
      <c r="F192" s="351" t="s">
        <v>1074</v>
      </c>
      <c r="G192" s="352" t="s">
        <v>743</v>
      </c>
      <c r="H192" s="353" t="s">
        <v>1075</v>
      </c>
      <c r="I192" s="367" t="s">
        <v>852</v>
      </c>
      <c r="J192" s="354">
        <v>12359</v>
      </c>
      <c r="K192" s="366"/>
      <c r="L192" s="366"/>
    </row>
    <row r="193" spans="1:12" ht="26.25" x14ac:dyDescent="0.25">
      <c r="A193" s="521">
        <v>191</v>
      </c>
      <c r="B193" s="493" t="s">
        <v>519</v>
      </c>
      <c r="C193" s="477" t="s">
        <v>772</v>
      </c>
      <c r="D193" s="403"/>
      <c r="E193" s="367" t="s">
        <v>521</v>
      </c>
      <c r="F193" s="357" t="s">
        <v>1076</v>
      </c>
      <c r="G193" s="358" t="s">
        <v>1077</v>
      </c>
      <c r="H193" s="359" t="s">
        <v>1078</v>
      </c>
      <c r="I193" s="367" t="s">
        <v>666</v>
      </c>
      <c r="J193" s="360">
        <v>10455</v>
      </c>
      <c r="K193" s="366"/>
      <c r="L193" s="366"/>
    </row>
    <row r="194" spans="1:12" ht="26.25" x14ac:dyDescent="0.25">
      <c r="A194" s="521">
        <v>192</v>
      </c>
      <c r="B194" s="493" t="s">
        <v>519</v>
      </c>
      <c r="C194" s="477" t="s">
        <v>772</v>
      </c>
      <c r="D194" s="403"/>
      <c r="E194" s="367" t="s">
        <v>521</v>
      </c>
      <c r="F194" s="357" t="s">
        <v>1079</v>
      </c>
      <c r="G194" s="358" t="s">
        <v>1080</v>
      </c>
      <c r="H194" s="359" t="s">
        <v>1081</v>
      </c>
      <c r="I194" s="367" t="s">
        <v>852</v>
      </c>
      <c r="J194" s="360">
        <v>19268</v>
      </c>
      <c r="K194" s="366"/>
      <c r="L194" s="366"/>
    </row>
    <row r="195" spans="1:12" ht="26.25" x14ac:dyDescent="0.25">
      <c r="A195" s="520">
        <v>193</v>
      </c>
      <c r="B195" s="493" t="s">
        <v>519</v>
      </c>
      <c r="C195" s="477" t="s">
        <v>772</v>
      </c>
      <c r="D195" s="403"/>
      <c r="E195" s="367" t="s">
        <v>521</v>
      </c>
      <c r="F195" s="357" t="s">
        <v>1082</v>
      </c>
      <c r="G195" s="358" t="s">
        <v>1083</v>
      </c>
      <c r="H195" s="359" t="s">
        <v>1084</v>
      </c>
      <c r="I195" s="367" t="s">
        <v>852</v>
      </c>
      <c r="J195" s="360">
        <v>20083</v>
      </c>
      <c r="K195" s="366"/>
      <c r="L195" s="366"/>
    </row>
    <row r="196" spans="1:12" ht="26.25" x14ac:dyDescent="0.25">
      <c r="A196" s="521">
        <v>194</v>
      </c>
      <c r="B196" s="493" t="s">
        <v>519</v>
      </c>
      <c r="C196" s="477" t="s">
        <v>772</v>
      </c>
      <c r="D196" s="403"/>
      <c r="E196" s="367" t="s">
        <v>521</v>
      </c>
      <c r="F196" s="357" t="s">
        <v>1085</v>
      </c>
      <c r="G196" s="358" t="s">
        <v>1080</v>
      </c>
      <c r="H196" s="359" t="s">
        <v>1086</v>
      </c>
      <c r="I196" s="367" t="s">
        <v>666</v>
      </c>
      <c r="J196" s="360">
        <v>5402</v>
      </c>
      <c r="K196" s="366"/>
      <c r="L196" s="366"/>
    </row>
    <row r="197" spans="1:12" ht="26.25" x14ac:dyDescent="0.25">
      <c r="A197" s="521">
        <v>195</v>
      </c>
      <c r="B197" s="476" t="s">
        <v>439</v>
      </c>
      <c r="C197" s="477" t="s">
        <v>772</v>
      </c>
      <c r="D197" s="403"/>
      <c r="E197" s="367" t="s">
        <v>521</v>
      </c>
      <c r="F197" s="357" t="s">
        <v>819</v>
      </c>
      <c r="G197" s="359" t="s">
        <v>1087</v>
      </c>
      <c r="H197" s="359" t="s">
        <v>1088</v>
      </c>
      <c r="I197" s="367" t="s">
        <v>822</v>
      </c>
      <c r="J197" s="364">
        <v>0</v>
      </c>
      <c r="K197" s="366"/>
      <c r="L197" s="366"/>
    </row>
    <row r="198" spans="1:12" ht="26.25" x14ac:dyDescent="0.25">
      <c r="A198" s="520">
        <v>196</v>
      </c>
      <c r="B198" s="476" t="s">
        <v>439</v>
      </c>
      <c r="C198" s="477" t="s">
        <v>772</v>
      </c>
      <c r="D198" s="403"/>
      <c r="E198" s="367" t="s">
        <v>521</v>
      </c>
      <c r="F198" s="357" t="s">
        <v>1089</v>
      </c>
      <c r="G198" s="359" t="s">
        <v>1090</v>
      </c>
      <c r="H198" s="359" t="s">
        <v>1091</v>
      </c>
      <c r="I198" s="367" t="s">
        <v>752</v>
      </c>
      <c r="J198" s="364">
        <v>0</v>
      </c>
      <c r="K198" s="366"/>
      <c r="L198" s="366"/>
    </row>
    <row r="199" spans="1:12" ht="26.25" x14ac:dyDescent="0.25">
      <c r="A199" s="521">
        <v>197</v>
      </c>
      <c r="B199" s="476" t="s">
        <v>439</v>
      </c>
      <c r="C199" s="477" t="s">
        <v>772</v>
      </c>
      <c r="D199" s="403"/>
      <c r="E199" s="367" t="s">
        <v>521</v>
      </c>
      <c r="F199" s="357" t="s">
        <v>1092</v>
      </c>
      <c r="G199" s="358" t="s">
        <v>1093</v>
      </c>
      <c r="H199" s="359" t="s">
        <v>1094</v>
      </c>
      <c r="I199" s="367" t="s">
        <v>852</v>
      </c>
      <c r="J199" s="360">
        <v>6915</v>
      </c>
      <c r="K199" s="366"/>
      <c r="L199" s="366"/>
    </row>
    <row r="200" spans="1:12" ht="26.25" x14ac:dyDescent="0.25">
      <c r="A200" s="521">
        <v>198</v>
      </c>
      <c r="B200" s="367" t="s">
        <v>539</v>
      </c>
      <c r="C200" s="403" t="s">
        <v>1095</v>
      </c>
      <c r="D200" s="403"/>
      <c r="E200" s="404" t="s">
        <v>527</v>
      </c>
      <c r="F200" s="485" t="s">
        <v>1096</v>
      </c>
      <c r="G200" s="485" t="s">
        <v>542</v>
      </c>
      <c r="H200" s="486" t="s">
        <v>1097</v>
      </c>
      <c r="I200" s="367" t="s">
        <v>572</v>
      </c>
      <c r="J200" s="424">
        <v>0</v>
      </c>
      <c r="K200" s="367"/>
      <c r="L200" s="366"/>
    </row>
    <row r="201" spans="1:12" ht="26.25" x14ac:dyDescent="0.25">
      <c r="A201" s="520">
        <v>199</v>
      </c>
      <c r="B201" s="367" t="s">
        <v>582</v>
      </c>
      <c r="C201" s="367" t="s">
        <v>1095</v>
      </c>
      <c r="D201" s="367"/>
      <c r="E201" s="405" t="s">
        <v>527</v>
      </c>
      <c r="F201" s="434" t="s">
        <v>1098</v>
      </c>
      <c r="G201" s="422" t="s">
        <v>593</v>
      </c>
      <c r="H201" s="420" t="s">
        <v>1099</v>
      </c>
      <c r="I201" s="367" t="s">
        <v>561</v>
      </c>
      <c r="J201" s="424">
        <v>0</v>
      </c>
      <c r="K201" s="367"/>
      <c r="L201" s="366"/>
    </row>
    <row r="202" spans="1:12" ht="26.25" x14ac:dyDescent="0.25">
      <c r="A202" s="521">
        <v>200</v>
      </c>
      <c r="B202" s="367" t="s">
        <v>582</v>
      </c>
      <c r="C202" s="367" t="s">
        <v>1095</v>
      </c>
      <c r="D202" s="367"/>
      <c r="E202" s="405" t="s">
        <v>527</v>
      </c>
      <c r="F202" s="434" t="s">
        <v>1100</v>
      </c>
      <c r="G202" s="425" t="s">
        <v>1101</v>
      </c>
      <c r="H202" s="422" t="s">
        <v>1102</v>
      </c>
      <c r="I202" s="367" t="s">
        <v>561</v>
      </c>
      <c r="J202" s="424">
        <v>0</v>
      </c>
      <c r="K202" s="367"/>
      <c r="L202" s="366"/>
    </row>
    <row r="203" spans="1:12" ht="26.25" x14ac:dyDescent="0.25">
      <c r="A203" s="521">
        <v>201</v>
      </c>
      <c r="B203" s="367" t="s">
        <v>582</v>
      </c>
      <c r="C203" s="367" t="s">
        <v>1095</v>
      </c>
      <c r="D203" s="367"/>
      <c r="E203" s="405" t="s">
        <v>527</v>
      </c>
      <c r="F203" s="422" t="s">
        <v>1103</v>
      </c>
      <c r="G203" s="422" t="s">
        <v>1104</v>
      </c>
      <c r="H203" s="420" t="s">
        <v>1105</v>
      </c>
      <c r="I203" s="367" t="s">
        <v>561</v>
      </c>
      <c r="J203" s="424">
        <v>0</v>
      </c>
      <c r="K203" s="367"/>
      <c r="L203" s="366"/>
    </row>
    <row r="204" spans="1:12" x14ac:dyDescent="0.25">
      <c r="A204" s="520">
        <v>202</v>
      </c>
      <c r="B204" s="367" t="s">
        <v>582</v>
      </c>
      <c r="C204" s="367" t="s">
        <v>1095</v>
      </c>
      <c r="D204" s="367"/>
      <c r="E204" s="405" t="s">
        <v>527</v>
      </c>
      <c r="F204" s="434" t="s">
        <v>1106</v>
      </c>
      <c r="G204" s="422" t="s">
        <v>865</v>
      </c>
      <c r="H204" s="420" t="s">
        <v>1107</v>
      </c>
      <c r="I204" s="367" t="s">
        <v>561</v>
      </c>
      <c r="J204" s="424">
        <v>0</v>
      </c>
      <c r="K204" s="367"/>
      <c r="L204" s="366"/>
    </row>
    <row r="205" spans="1:12" ht="26.25" x14ac:dyDescent="0.25">
      <c r="A205" s="521">
        <v>203</v>
      </c>
      <c r="B205" s="367" t="s">
        <v>582</v>
      </c>
      <c r="C205" s="367" t="s">
        <v>1095</v>
      </c>
      <c r="D205" s="367"/>
      <c r="E205" s="405" t="s">
        <v>527</v>
      </c>
      <c r="F205" s="434" t="s">
        <v>1108</v>
      </c>
      <c r="G205" s="422" t="s">
        <v>584</v>
      </c>
      <c r="H205" s="420" t="s">
        <v>1109</v>
      </c>
      <c r="I205" s="367" t="s">
        <v>1110</v>
      </c>
      <c r="J205" s="424">
        <v>0</v>
      </c>
      <c r="K205" s="367"/>
      <c r="L205" s="366"/>
    </row>
    <row r="206" spans="1:12" x14ac:dyDescent="0.25">
      <c r="A206" s="521">
        <v>204</v>
      </c>
      <c r="B206" s="399" t="s">
        <v>519</v>
      </c>
      <c r="C206" s="399" t="s">
        <v>1095</v>
      </c>
      <c r="D206" s="399"/>
      <c r="E206" s="417" t="s">
        <v>527</v>
      </c>
      <c r="F206" s="422" t="s">
        <v>1111</v>
      </c>
      <c r="G206" s="422" t="s">
        <v>1112</v>
      </c>
      <c r="H206" s="420" t="s">
        <v>1113</v>
      </c>
      <c r="I206" s="367" t="s">
        <v>552</v>
      </c>
      <c r="J206" s="424">
        <v>0</v>
      </c>
      <c r="K206" s="367"/>
      <c r="L206" s="366"/>
    </row>
    <row r="207" spans="1:12" ht="26.25" x14ac:dyDescent="0.25">
      <c r="A207" s="520">
        <v>205</v>
      </c>
      <c r="B207" s="427" t="s">
        <v>275</v>
      </c>
      <c r="C207" s="428" t="s">
        <v>1095</v>
      </c>
      <c r="D207" s="367"/>
      <c r="E207" s="417" t="s">
        <v>527</v>
      </c>
      <c r="F207" s="434" t="s">
        <v>1114</v>
      </c>
      <c r="G207" s="422" t="s">
        <v>1115</v>
      </c>
      <c r="H207" s="420" t="s">
        <v>1116</v>
      </c>
      <c r="I207" s="367" t="s">
        <v>822</v>
      </c>
      <c r="J207" s="424">
        <v>14937.5</v>
      </c>
      <c r="K207" s="367"/>
      <c r="L207" s="366"/>
    </row>
    <row r="208" spans="1:12" ht="26.25" x14ac:dyDescent="0.25">
      <c r="A208" s="521">
        <v>206</v>
      </c>
      <c r="B208" s="427" t="s">
        <v>582</v>
      </c>
      <c r="C208" s="428" t="s">
        <v>1095</v>
      </c>
      <c r="D208" s="367"/>
      <c r="E208" s="417" t="s">
        <v>527</v>
      </c>
      <c r="F208" s="434" t="s">
        <v>1114</v>
      </c>
      <c r="G208" s="422" t="s">
        <v>1115</v>
      </c>
      <c r="H208" s="420" t="s">
        <v>1116</v>
      </c>
      <c r="I208" s="367" t="s">
        <v>822</v>
      </c>
      <c r="J208" s="424">
        <v>0</v>
      </c>
      <c r="K208" s="367"/>
      <c r="L208" s="366"/>
    </row>
    <row r="209" spans="1:12" x14ac:dyDescent="0.25">
      <c r="A209" s="521">
        <v>207</v>
      </c>
      <c r="B209" s="361" t="s">
        <v>582</v>
      </c>
      <c r="C209" s="362" t="s">
        <v>1095</v>
      </c>
      <c r="D209" s="367"/>
      <c r="E209" s="399" t="s">
        <v>527</v>
      </c>
      <c r="F209" s="355" t="s">
        <v>1117</v>
      </c>
      <c r="G209" s="358" t="s">
        <v>1118</v>
      </c>
      <c r="H209" s="362" t="s">
        <v>1119</v>
      </c>
      <c r="I209" s="403" t="s">
        <v>666</v>
      </c>
      <c r="J209" s="423">
        <v>126720</v>
      </c>
      <c r="K209" s="403"/>
      <c r="L209" s="411"/>
    </row>
    <row r="210" spans="1:12" ht="26.25" x14ac:dyDescent="0.25">
      <c r="A210" s="520">
        <v>208</v>
      </c>
      <c r="B210" s="427" t="s">
        <v>539</v>
      </c>
      <c r="C210" s="428" t="s">
        <v>1095</v>
      </c>
      <c r="D210" s="367"/>
      <c r="E210" s="399" t="s">
        <v>527</v>
      </c>
      <c r="F210" s="351" t="s">
        <v>1120</v>
      </c>
      <c r="G210" s="352" t="s">
        <v>1121</v>
      </c>
      <c r="H210" s="426" t="s">
        <v>1122</v>
      </c>
      <c r="I210" s="367" t="s">
        <v>666</v>
      </c>
      <c r="J210" s="424">
        <v>0</v>
      </c>
      <c r="K210" s="367"/>
      <c r="L210" s="366"/>
    </row>
    <row r="211" spans="1:12" ht="26.25" x14ac:dyDescent="0.25">
      <c r="A211" s="521">
        <v>209</v>
      </c>
      <c r="B211" s="361" t="s">
        <v>539</v>
      </c>
      <c r="C211" s="362" t="s">
        <v>1095</v>
      </c>
      <c r="D211" s="367"/>
      <c r="E211" s="399" t="s">
        <v>527</v>
      </c>
      <c r="F211" s="355" t="s">
        <v>1123</v>
      </c>
      <c r="G211" s="358" t="s">
        <v>862</v>
      </c>
      <c r="H211" s="430" t="s">
        <v>1124</v>
      </c>
      <c r="I211" s="367" t="s">
        <v>1125</v>
      </c>
      <c r="J211" s="424">
        <v>138118.75</v>
      </c>
      <c r="K211" s="367"/>
      <c r="L211" s="366"/>
    </row>
    <row r="212" spans="1:12" ht="26.25" x14ac:dyDescent="0.25">
      <c r="A212" s="521">
        <v>210</v>
      </c>
      <c r="B212" s="361" t="s">
        <v>539</v>
      </c>
      <c r="C212" s="362" t="s">
        <v>1095</v>
      </c>
      <c r="D212" s="367"/>
      <c r="E212" s="399" t="s">
        <v>527</v>
      </c>
      <c r="F212" s="355" t="s">
        <v>1126</v>
      </c>
      <c r="G212" s="358" t="s">
        <v>1127</v>
      </c>
      <c r="H212" s="430" t="s">
        <v>1128</v>
      </c>
      <c r="I212" s="367" t="s">
        <v>561</v>
      </c>
      <c r="J212" s="424">
        <v>0</v>
      </c>
      <c r="K212" s="367"/>
      <c r="L212" s="366"/>
    </row>
    <row r="213" spans="1:12" ht="26.25" x14ac:dyDescent="0.25">
      <c r="A213" s="520">
        <v>211</v>
      </c>
      <c r="B213" s="427" t="s">
        <v>539</v>
      </c>
      <c r="C213" s="428" t="s">
        <v>1095</v>
      </c>
      <c r="D213" s="367"/>
      <c r="E213" s="399" t="s">
        <v>527</v>
      </c>
      <c r="F213" s="351" t="s">
        <v>1129</v>
      </c>
      <c r="G213" s="352" t="s">
        <v>1130</v>
      </c>
      <c r="H213" s="426" t="s">
        <v>1131</v>
      </c>
      <c r="I213" s="367" t="s">
        <v>636</v>
      </c>
      <c r="J213" s="424">
        <v>0</v>
      </c>
      <c r="K213" s="367"/>
      <c r="L213" s="366"/>
    </row>
    <row r="214" spans="1:12" ht="26.25" x14ac:dyDescent="0.25">
      <c r="A214" s="521">
        <v>212</v>
      </c>
      <c r="B214" s="495" t="s">
        <v>539</v>
      </c>
      <c r="C214" s="496" t="s">
        <v>1095</v>
      </c>
      <c r="D214" s="399"/>
      <c r="E214" s="399" t="s">
        <v>527</v>
      </c>
      <c r="F214" s="357" t="s">
        <v>1132</v>
      </c>
      <c r="G214" s="358" t="s">
        <v>1133</v>
      </c>
      <c r="H214" s="359" t="s">
        <v>1134</v>
      </c>
      <c r="I214" s="367" t="s">
        <v>1135</v>
      </c>
      <c r="J214" s="424">
        <v>6878.75</v>
      </c>
      <c r="K214" s="367"/>
      <c r="L214" s="366"/>
    </row>
    <row r="215" spans="1:12" ht="26.25" x14ac:dyDescent="0.25">
      <c r="A215" s="521">
        <v>213</v>
      </c>
      <c r="B215" s="390" t="s">
        <v>539</v>
      </c>
      <c r="C215" s="390" t="s">
        <v>1095</v>
      </c>
      <c r="D215" s="367"/>
      <c r="E215" s="367" t="s">
        <v>527</v>
      </c>
      <c r="F215" s="358" t="s">
        <v>1136</v>
      </c>
      <c r="G215" s="358" t="s">
        <v>1137</v>
      </c>
      <c r="H215" s="359" t="s">
        <v>1138</v>
      </c>
      <c r="I215" s="367" t="s">
        <v>1139</v>
      </c>
      <c r="J215" s="424">
        <v>0</v>
      </c>
      <c r="K215" s="367"/>
      <c r="L215" s="366"/>
    </row>
    <row r="216" spans="1:12" ht="39" x14ac:dyDescent="0.25">
      <c r="A216" s="520">
        <v>214</v>
      </c>
      <c r="B216" s="390" t="s">
        <v>539</v>
      </c>
      <c r="C216" s="390" t="s">
        <v>1095</v>
      </c>
      <c r="D216" s="367"/>
      <c r="E216" s="367" t="s">
        <v>527</v>
      </c>
      <c r="F216" s="351" t="s">
        <v>1140</v>
      </c>
      <c r="G216" s="352" t="s">
        <v>1130</v>
      </c>
      <c r="H216" s="426" t="s">
        <v>1141</v>
      </c>
      <c r="I216" s="367" t="s">
        <v>565</v>
      </c>
      <c r="J216" s="424">
        <v>0</v>
      </c>
      <c r="K216" s="367"/>
      <c r="L216" s="366"/>
    </row>
    <row r="217" spans="1:12" x14ac:dyDescent="0.25">
      <c r="A217" s="521">
        <v>215</v>
      </c>
      <c r="B217" s="501" t="s">
        <v>539</v>
      </c>
      <c r="C217" s="502" t="s">
        <v>1142</v>
      </c>
      <c r="D217" s="503"/>
      <c r="E217" s="399" t="s">
        <v>527</v>
      </c>
      <c r="F217" s="445" t="s">
        <v>1143</v>
      </c>
      <c r="G217" s="446" t="s">
        <v>1144</v>
      </c>
      <c r="H217" s="487" t="s">
        <v>1145</v>
      </c>
      <c r="I217" s="367" t="s">
        <v>752</v>
      </c>
      <c r="J217" s="424">
        <v>156739.53</v>
      </c>
      <c r="K217" s="367"/>
      <c r="L217" s="366"/>
    </row>
    <row r="218" spans="1:12" x14ac:dyDescent="0.25">
      <c r="A218" s="451">
        <v>216</v>
      </c>
      <c r="B218" s="501" t="s">
        <v>539</v>
      </c>
      <c r="C218" s="502" t="s">
        <v>1146</v>
      </c>
      <c r="D218" s="399"/>
      <c r="E218" s="399" t="s">
        <v>527</v>
      </c>
      <c r="F218" s="504">
        <v>22130093</v>
      </c>
      <c r="G218" s="505" t="s">
        <v>1147</v>
      </c>
      <c r="H218" s="506" t="s">
        <v>1148</v>
      </c>
      <c r="I218" s="494" t="s">
        <v>764</v>
      </c>
      <c r="J218" s="507">
        <v>2217.46</v>
      </c>
      <c r="K218" s="399"/>
      <c r="L218" s="389"/>
    </row>
    <row r="219" spans="1:12" ht="26.25" x14ac:dyDescent="0.25">
      <c r="A219" s="367">
        <v>217</v>
      </c>
      <c r="B219" s="523" t="s">
        <v>539</v>
      </c>
      <c r="C219" s="523" t="s">
        <v>1149</v>
      </c>
      <c r="D219" s="484"/>
      <c r="E219" s="484" t="s">
        <v>521</v>
      </c>
      <c r="F219" s="531" t="s">
        <v>1150</v>
      </c>
      <c r="G219" s="531" t="s">
        <v>1133</v>
      </c>
      <c r="H219" s="522" t="s">
        <v>1151</v>
      </c>
      <c r="I219" s="484" t="s">
        <v>1152</v>
      </c>
      <c r="J219" s="424">
        <v>0</v>
      </c>
      <c r="K219" s="367"/>
      <c r="L219" s="366"/>
    </row>
    <row r="220" spans="1:12" x14ac:dyDescent="0.25">
      <c r="A220" s="520">
        <v>218</v>
      </c>
      <c r="B220" s="497" t="s">
        <v>705</v>
      </c>
      <c r="C220" s="497" t="s">
        <v>1095</v>
      </c>
      <c r="D220" s="497"/>
      <c r="E220" s="497" t="s">
        <v>527</v>
      </c>
      <c r="F220" s="493" t="s">
        <v>1153</v>
      </c>
      <c r="G220" s="490" t="s">
        <v>1066</v>
      </c>
      <c r="H220" s="490" t="s">
        <v>1154</v>
      </c>
      <c r="I220" s="497" t="s">
        <v>1155</v>
      </c>
      <c r="J220" s="423">
        <v>108468.34</v>
      </c>
      <c r="K220" s="403"/>
      <c r="L220" s="411"/>
    </row>
    <row r="221" spans="1:12" s="500" customFormat="1" ht="26.25" x14ac:dyDescent="0.25">
      <c r="A221" s="521">
        <v>219</v>
      </c>
      <c r="B221" s="497" t="s">
        <v>705</v>
      </c>
      <c r="C221" s="497" t="s">
        <v>1095</v>
      </c>
      <c r="D221" s="484"/>
      <c r="E221" s="484" t="s">
        <v>527</v>
      </c>
      <c r="F221" s="351" t="s">
        <v>1156</v>
      </c>
      <c r="G221" s="352" t="s">
        <v>1157</v>
      </c>
      <c r="H221" s="353" t="s">
        <v>1158</v>
      </c>
      <c r="I221" s="484" t="s">
        <v>822</v>
      </c>
      <c r="J221" s="498">
        <v>0</v>
      </c>
      <c r="K221" s="484"/>
      <c r="L221" s="499"/>
    </row>
    <row r="222" spans="1:12" ht="26.25" x14ac:dyDescent="0.25">
      <c r="A222" s="520">
        <v>220</v>
      </c>
      <c r="B222" s="367" t="s">
        <v>519</v>
      </c>
      <c r="C222" s="367" t="s">
        <v>1095</v>
      </c>
      <c r="D222" s="367"/>
      <c r="E222" s="367" t="s">
        <v>527</v>
      </c>
      <c r="F222" s="351" t="s">
        <v>1159</v>
      </c>
      <c r="G222" s="352" t="s">
        <v>1160</v>
      </c>
      <c r="H222" s="353" t="s">
        <v>1161</v>
      </c>
      <c r="I222" s="367" t="s">
        <v>544</v>
      </c>
      <c r="J222" s="424">
        <v>43106.239999999998</v>
      </c>
      <c r="K222" s="367"/>
      <c r="L222" s="366"/>
    </row>
    <row r="223" spans="1:12" ht="26.25" x14ac:dyDescent="0.25">
      <c r="A223" s="521">
        <v>221</v>
      </c>
      <c r="B223" s="367" t="s">
        <v>275</v>
      </c>
      <c r="C223" s="367" t="s">
        <v>1095</v>
      </c>
      <c r="D223" s="367"/>
      <c r="E223" s="367" t="s">
        <v>527</v>
      </c>
      <c r="F223" s="349" t="s">
        <v>1162</v>
      </c>
      <c r="G223" s="352" t="s">
        <v>1163</v>
      </c>
      <c r="H223" s="426" t="s">
        <v>1164</v>
      </c>
      <c r="I223" s="367" t="s">
        <v>666</v>
      </c>
      <c r="J223" s="424">
        <v>208086.65</v>
      </c>
      <c r="K223" s="367"/>
      <c r="L223" s="366"/>
    </row>
    <row r="224" spans="1:12" ht="26.25" x14ac:dyDescent="0.25">
      <c r="A224" s="521">
        <v>222</v>
      </c>
      <c r="B224" s="367" t="s">
        <v>582</v>
      </c>
      <c r="C224" s="367" t="s">
        <v>1095</v>
      </c>
      <c r="D224" s="367"/>
      <c r="E224" s="367" t="s">
        <v>527</v>
      </c>
      <c r="F224" s="349" t="s">
        <v>1162</v>
      </c>
      <c r="G224" s="352" t="s">
        <v>1163</v>
      </c>
      <c r="H224" s="426" t="s">
        <v>1164</v>
      </c>
      <c r="I224" s="367" t="s">
        <v>666</v>
      </c>
      <c r="J224" s="424">
        <v>0</v>
      </c>
      <c r="K224" s="367"/>
      <c r="L224" s="366"/>
    </row>
    <row r="225" spans="1:12" ht="51.75" x14ac:dyDescent="0.25">
      <c r="A225" s="520">
        <v>223</v>
      </c>
      <c r="B225" s="403" t="s">
        <v>582</v>
      </c>
      <c r="C225" s="473" t="s">
        <v>1165</v>
      </c>
      <c r="D225" s="403"/>
      <c r="E225" s="403" t="s">
        <v>527</v>
      </c>
      <c r="F225" s="349" t="s">
        <v>1166</v>
      </c>
      <c r="G225" s="352" t="s">
        <v>1167</v>
      </c>
      <c r="H225" s="353" t="s">
        <v>1168</v>
      </c>
      <c r="I225" s="367" t="s">
        <v>565</v>
      </c>
      <c r="J225" s="424">
        <v>0</v>
      </c>
      <c r="K225" s="367"/>
      <c r="L225" s="366"/>
    </row>
    <row r="226" spans="1:12" ht="26.25" x14ac:dyDescent="0.25">
      <c r="A226" s="521">
        <v>224</v>
      </c>
      <c r="B226" s="403" t="s">
        <v>582</v>
      </c>
      <c r="C226" s="367" t="s">
        <v>772</v>
      </c>
      <c r="D226" s="403"/>
      <c r="E226" s="403" t="s">
        <v>527</v>
      </c>
      <c r="F226" s="349" t="s">
        <v>1169</v>
      </c>
      <c r="G226" s="353" t="s">
        <v>1170</v>
      </c>
      <c r="H226" s="353" t="s">
        <v>1171</v>
      </c>
      <c r="I226" s="367" t="s">
        <v>1152</v>
      </c>
      <c r="J226" s="424">
        <v>3920</v>
      </c>
      <c r="K226" s="367"/>
      <c r="L226" s="366"/>
    </row>
    <row r="227" spans="1:12" ht="51.75" x14ac:dyDescent="0.25">
      <c r="A227" s="521">
        <v>225</v>
      </c>
      <c r="B227" s="403" t="s">
        <v>582</v>
      </c>
      <c r="C227" s="367" t="s">
        <v>772</v>
      </c>
      <c r="D227" s="367"/>
      <c r="E227" s="367" t="s">
        <v>521</v>
      </c>
      <c r="F227" s="349" t="s">
        <v>1172</v>
      </c>
      <c r="G227" s="352" t="s">
        <v>1173</v>
      </c>
      <c r="H227" s="353" t="s">
        <v>1174</v>
      </c>
      <c r="I227" s="367" t="s">
        <v>579</v>
      </c>
      <c r="J227" s="424">
        <v>30000</v>
      </c>
      <c r="K227" s="367"/>
      <c r="L227" s="366"/>
    </row>
    <row r="228" spans="1:12" ht="26.25" x14ac:dyDescent="0.25">
      <c r="A228" s="520">
        <v>226</v>
      </c>
      <c r="B228" s="474" t="s">
        <v>582</v>
      </c>
      <c r="C228" s="475" t="s">
        <v>1175</v>
      </c>
      <c r="D228" s="367"/>
      <c r="E228" s="367" t="s">
        <v>521</v>
      </c>
      <c r="F228" s="351" t="s">
        <v>1176</v>
      </c>
      <c r="G228" s="352" t="s">
        <v>1177</v>
      </c>
      <c r="H228" s="352" t="s">
        <v>1178</v>
      </c>
      <c r="I228" s="425" t="s">
        <v>525</v>
      </c>
      <c r="J228" s="424">
        <v>22331.279999999999</v>
      </c>
      <c r="K228" s="367"/>
      <c r="L228" s="366"/>
    </row>
    <row r="229" spans="1:12" x14ac:dyDescent="0.25">
      <c r="A229" s="521">
        <v>227</v>
      </c>
      <c r="B229" s="474" t="s">
        <v>582</v>
      </c>
      <c r="C229" s="475" t="s">
        <v>1179</v>
      </c>
      <c r="D229" s="367"/>
      <c r="E229" s="367" t="s">
        <v>521</v>
      </c>
      <c r="F229" s="351" t="s">
        <v>1180</v>
      </c>
      <c r="G229" s="352" t="s">
        <v>1181</v>
      </c>
      <c r="H229" s="352" t="s">
        <v>1182</v>
      </c>
      <c r="I229" s="367" t="s">
        <v>764</v>
      </c>
      <c r="J229" s="424">
        <v>12992</v>
      </c>
      <c r="K229" s="367"/>
      <c r="L229" s="366"/>
    </row>
    <row r="230" spans="1:12" x14ac:dyDescent="0.25">
      <c r="A230" s="521">
        <v>228</v>
      </c>
      <c r="B230" s="474" t="s">
        <v>582</v>
      </c>
      <c r="C230" s="475" t="s">
        <v>1183</v>
      </c>
      <c r="D230" s="367"/>
      <c r="E230" s="367" t="s">
        <v>521</v>
      </c>
      <c r="F230" s="351" t="s">
        <v>1184</v>
      </c>
      <c r="G230" s="352" t="s">
        <v>593</v>
      </c>
      <c r="H230" s="352" t="s">
        <v>1185</v>
      </c>
      <c r="I230" s="367" t="s">
        <v>822</v>
      </c>
      <c r="J230" s="424">
        <v>13310</v>
      </c>
      <c r="K230" s="367"/>
      <c r="L230" s="366"/>
    </row>
    <row r="231" spans="1:12" ht="26.25" x14ac:dyDescent="0.25">
      <c r="A231" s="520">
        <v>229</v>
      </c>
      <c r="B231" s="474" t="s">
        <v>539</v>
      </c>
      <c r="C231" s="475" t="s">
        <v>1149</v>
      </c>
      <c r="D231" s="366"/>
      <c r="E231" s="367" t="s">
        <v>521</v>
      </c>
      <c r="F231" s="351" t="s">
        <v>1186</v>
      </c>
      <c r="G231" s="352" t="s">
        <v>1187</v>
      </c>
      <c r="H231" s="353" t="s">
        <v>1188</v>
      </c>
      <c r="I231" s="367" t="s">
        <v>565</v>
      </c>
      <c r="J231" s="354">
        <v>8825.68</v>
      </c>
      <c r="K231" s="366"/>
      <c r="L231" s="366"/>
    </row>
    <row r="232" spans="1:12" ht="39" x14ac:dyDescent="0.25">
      <c r="A232" s="521">
        <v>230</v>
      </c>
      <c r="B232" s="476" t="s">
        <v>539</v>
      </c>
      <c r="C232" s="477" t="s">
        <v>1149</v>
      </c>
      <c r="D232" s="366"/>
      <c r="E232" s="367" t="s">
        <v>521</v>
      </c>
      <c r="F232" s="357" t="s">
        <v>1189</v>
      </c>
      <c r="G232" s="358" t="s">
        <v>1190</v>
      </c>
      <c r="H232" s="359" t="s">
        <v>1191</v>
      </c>
      <c r="I232" s="367" t="s">
        <v>565</v>
      </c>
      <c r="J232" s="360">
        <v>3339</v>
      </c>
      <c r="K232" s="366"/>
      <c r="L232" s="366"/>
    </row>
    <row r="233" spans="1:12" ht="26.25" x14ac:dyDescent="0.25">
      <c r="A233" s="521">
        <v>231</v>
      </c>
      <c r="B233" s="476" t="s">
        <v>539</v>
      </c>
      <c r="C233" s="477" t="s">
        <v>1149</v>
      </c>
      <c r="D233" s="366"/>
      <c r="E233" s="367" t="s">
        <v>521</v>
      </c>
      <c r="F233" s="357" t="s">
        <v>1192</v>
      </c>
      <c r="G233" s="358" t="s">
        <v>1137</v>
      </c>
      <c r="H233" s="359" t="s">
        <v>1193</v>
      </c>
      <c r="I233" s="367" t="s">
        <v>565</v>
      </c>
      <c r="J233" s="360">
        <v>15951.98</v>
      </c>
      <c r="K233" s="366"/>
      <c r="L233" s="366"/>
    </row>
    <row r="234" spans="1:12" x14ac:dyDescent="0.25">
      <c r="A234" s="520">
        <v>232</v>
      </c>
      <c r="B234" s="474" t="s">
        <v>539</v>
      </c>
      <c r="C234" s="475" t="s">
        <v>772</v>
      </c>
      <c r="D234" s="366"/>
      <c r="E234" s="367" t="s">
        <v>521</v>
      </c>
      <c r="F234" s="349" t="s">
        <v>1194</v>
      </c>
      <c r="G234" s="350" t="s">
        <v>1195</v>
      </c>
      <c r="H234" s="352" t="s">
        <v>1196</v>
      </c>
      <c r="I234" s="366"/>
      <c r="J234" s="354">
        <v>22253</v>
      </c>
      <c r="K234" s="366"/>
      <c r="L234" s="366"/>
    </row>
    <row r="235" spans="1:12" x14ac:dyDescent="0.25">
      <c r="A235" s="521">
        <v>233</v>
      </c>
      <c r="B235" s="476" t="s">
        <v>582</v>
      </c>
      <c r="C235" s="477" t="s">
        <v>772</v>
      </c>
      <c r="D235" s="366"/>
      <c r="E235" s="367" t="s">
        <v>521</v>
      </c>
      <c r="F235" s="357" t="s">
        <v>1197</v>
      </c>
      <c r="G235" s="358" t="s">
        <v>1198</v>
      </c>
      <c r="H235" s="358" t="s">
        <v>1199</v>
      </c>
      <c r="I235" s="367" t="s">
        <v>1200</v>
      </c>
      <c r="J235" s="360">
        <v>42623</v>
      </c>
      <c r="K235" s="366"/>
      <c r="L235" s="366"/>
    </row>
    <row r="236" spans="1:12" x14ac:dyDescent="0.25">
      <c r="A236" s="521">
        <v>234</v>
      </c>
      <c r="B236" s="476" t="s">
        <v>582</v>
      </c>
      <c r="C236" s="477" t="s">
        <v>772</v>
      </c>
      <c r="D236" s="366"/>
      <c r="E236" s="367" t="s">
        <v>521</v>
      </c>
      <c r="F236" s="357" t="s">
        <v>1201</v>
      </c>
      <c r="G236" s="358" t="s">
        <v>943</v>
      </c>
      <c r="H236" s="358" t="s">
        <v>1202</v>
      </c>
      <c r="I236" s="367" t="s">
        <v>1203</v>
      </c>
      <c r="J236" s="360">
        <v>36963</v>
      </c>
      <c r="K236" s="366"/>
      <c r="L236" s="366"/>
    </row>
    <row r="237" spans="1:12" x14ac:dyDescent="0.25">
      <c r="A237" s="520">
        <v>235</v>
      </c>
      <c r="B237" s="476" t="s">
        <v>582</v>
      </c>
      <c r="C237" s="477" t="s">
        <v>772</v>
      </c>
      <c r="D237" s="389"/>
      <c r="E237" s="367" t="s">
        <v>521</v>
      </c>
      <c r="F237" s="355" t="s">
        <v>1204</v>
      </c>
      <c r="G237" s="362" t="s">
        <v>1205</v>
      </c>
      <c r="H237" s="358" t="s">
        <v>1206</v>
      </c>
      <c r="I237" s="399" t="s">
        <v>1207</v>
      </c>
      <c r="J237" s="360">
        <v>25642</v>
      </c>
      <c r="K237" s="389"/>
      <c r="L237" s="389"/>
    </row>
    <row r="238" spans="1:12" x14ac:dyDescent="0.25">
      <c r="A238" s="521">
        <v>236</v>
      </c>
      <c r="B238" s="476" t="s">
        <v>582</v>
      </c>
      <c r="C238" s="477" t="s">
        <v>772</v>
      </c>
      <c r="D238" s="366"/>
      <c r="E238" s="367" t="s">
        <v>521</v>
      </c>
      <c r="F238" s="355" t="s">
        <v>1208</v>
      </c>
      <c r="G238" s="362" t="s">
        <v>1209</v>
      </c>
      <c r="H238" s="358" t="s">
        <v>1210</v>
      </c>
      <c r="I238" s="367" t="s">
        <v>1207</v>
      </c>
      <c r="J238" s="360">
        <v>42623</v>
      </c>
      <c r="K238" s="366"/>
      <c r="L238" s="366"/>
    </row>
    <row r="239" spans="1:12" x14ac:dyDescent="0.25">
      <c r="A239" s="521">
        <v>237</v>
      </c>
      <c r="B239" s="474" t="s">
        <v>705</v>
      </c>
      <c r="C239" s="475" t="s">
        <v>772</v>
      </c>
      <c r="D239" s="366"/>
      <c r="E239" s="367" t="s">
        <v>521</v>
      </c>
      <c r="F239" s="351" t="s">
        <v>1211</v>
      </c>
      <c r="G239" s="352" t="s">
        <v>1212</v>
      </c>
      <c r="H239" s="352" t="s">
        <v>1213</v>
      </c>
      <c r="I239" s="367" t="s">
        <v>1200</v>
      </c>
      <c r="J239" s="424">
        <v>22253</v>
      </c>
      <c r="K239" s="366"/>
      <c r="L239" s="366"/>
    </row>
    <row r="240" spans="1:12" ht="39" x14ac:dyDescent="0.25">
      <c r="A240" s="520">
        <v>238</v>
      </c>
      <c r="B240" s="474" t="s">
        <v>582</v>
      </c>
      <c r="C240" s="475" t="s">
        <v>1214</v>
      </c>
      <c r="D240" s="366"/>
      <c r="E240" s="367" t="s">
        <v>527</v>
      </c>
      <c r="F240" s="349" t="s">
        <v>1215</v>
      </c>
      <c r="G240" s="352" t="s">
        <v>885</v>
      </c>
      <c r="H240" s="515" t="s">
        <v>1216</v>
      </c>
      <c r="I240" s="367" t="s">
        <v>1152</v>
      </c>
      <c r="J240" s="424">
        <v>0</v>
      </c>
      <c r="K240" s="366"/>
      <c r="L240" s="366"/>
    </row>
    <row r="241" spans="1:12" ht="39" x14ac:dyDescent="0.25">
      <c r="A241" s="521">
        <v>239</v>
      </c>
      <c r="B241" s="492" t="s">
        <v>582</v>
      </c>
      <c r="C241" s="508" t="s">
        <v>1217</v>
      </c>
      <c r="D241" s="366"/>
      <c r="E241" s="367" t="s">
        <v>521</v>
      </c>
      <c r="F241" s="351" t="s">
        <v>1218</v>
      </c>
      <c r="G241" s="352" t="s">
        <v>638</v>
      </c>
      <c r="H241" s="353" t="s">
        <v>1219</v>
      </c>
      <c r="I241" s="367" t="s">
        <v>561</v>
      </c>
      <c r="J241" s="424">
        <v>44005.87</v>
      </c>
      <c r="K241" s="366"/>
      <c r="L241" s="366"/>
    </row>
    <row r="242" spans="1:12" ht="26.25" x14ac:dyDescent="0.25">
      <c r="A242" s="521">
        <v>240</v>
      </c>
      <c r="B242" s="492" t="s">
        <v>275</v>
      </c>
      <c r="C242" s="508" t="s">
        <v>1217</v>
      </c>
      <c r="D242" s="366"/>
      <c r="E242" s="367" t="s">
        <v>521</v>
      </c>
      <c r="F242" s="351" t="s">
        <v>1220</v>
      </c>
      <c r="G242" s="350" t="s">
        <v>1221</v>
      </c>
      <c r="H242" s="353" t="s">
        <v>1222</v>
      </c>
      <c r="I242" s="367" t="s">
        <v>561</v>
      </c>
      <c r="J242" s="424">
        <v>613441.03</v>
      </c>
      <c r="K242" s="366"/>
      <c r="L242" s="366"/>
    </row>
    <row r="243" spans="1:12" ht="26.25" x14ac:dyDescent="0.25">
      <c r="A243" s="520">
        <v>241</v>
      </c>
      <c r="B243" s="492" t="s">
        <v>539</v>
      </c>
      <c r="C243" s="508" t="s">
        <v>1217</v>
      </c>
      <c r="D243" s="367"/>
      <c r="E243" s="367" t="s">
        <v>521</v>
      </c>
      <c r="F243" s="351" t="s">
        <v>1220</v>
      </c>
      <c r="G243" s="350" t="s">
        <v>1221</v>
      </c>
      <c r="H243" s="353" t="s">
        <v>1222</v>
      </c>
      <c r="I243" s="367" t="s">
        <v>561</v>
      </c>
      <c r="J243" s="424">
        <v>444569.67</v>
      </c>
      <c r="K243" s="366"/>
      <c r="L243" s="366"/>
    </row>
    <row r="244" spans="1:12" ht="26.25" x14ac:dyDescent="0.25">
      <c r="A244" s="521">
        <v>242</v>
      </c>
      <c r="B244" s="367" t="s">
        <v>582</v>
      </c>
      <c r="C244" s="508" t="s">
        <v>1217</v>
      </c>
      <c r="D244" s="367"/>
      <c r="E244" s="367" t="s">
        <v>521</v>
      </c>
      <c r="F244" s="351" t="s">
        <v>1220</v>
      </c>
      <c r="G244" s="350" t="s">
        <v>1221</v>
      </c>
      <c r="H244" s="353" t="s">
        <v>1222</v>
      </c>
      <c r="I244" s="367" t="s">
        <v>561</v>
      </c>
      <c r="J244" s="424">
        <v>235448.19</v>
      </c>
      <c r="K244" s="366"/>
      <c r="L244" s="366"/>
    </row>
    <row r="245" spans="1:12" ht="26.25" x14ac:dyDescent="0.25">
      <c r="A245" s="521">
        <v>243</v>
      </c>
      <c r="B245" s="367" t="s">
        <v>519</v>
      </c>
      <c r="C245" s="508" t="s">
        <v>1217</v>
      </c>
      <c r="D245" s="367"/>
      <c r="E245" s="367" t="s">
        <v>521</v>
      </c>
      <c r="F245" s="351" t="s">
        <v>1220</v>
      </c>
      <c r="G245" s="350" t="s">
        <v>1221</v>
      </c>
      <c r="H245" s="353" t="s">
        <v>1222</v>
      </c>
      <c r="I245" s="367" t="s">
        <v>561</v>
      </c>
      <c r="J245" s="424">
        <v>130571.22</v>
      </c>
      <c r="K245" s="366"/>
      <c r="L245" s="366"/>
    </row>
    <row r="246" spans="1:12" ht="26.25" x14ac:dyDescent="0.25">
      <c r="A246" s="520">
        <v>244</v>
      </c>
      <c r="B246" s="492" t="s">
        <v>275</v>
      </c>
      <c r="C246" s="508" t="s">
        <v>1217</v>
      </c>
      <c r="D246" s="367"/>
      <c r="E246" s="367" t="s">
        <v>521</v>
      </c>
      <c r="F246" s="351" t="s">
        <v>1223</v>
      </c>
      <c r="G246" s="353" t="s">
        <v>1224</v>
      </c>
      <c r="H246" s="353" t="s">
        <v>1225</v>
      </c>
      <c r="I246" s="367" t="s">
        <v>822</v>
      </c>
      <c r="J246" s="424">
        <v>30573.95</v>
      </c>
      <c r="K246" s="366"/>
      <c r="L246" s="366"/>
    </row>
    <row r="247" spans="1:12" ht="26.25" x14ac:dyDescent="0.25">
      <c r="A247" s="521">
        <v>245</v>
      </c>
      <c r="B247" s="367" t="s">
        <v>582</v>
      </c>
      <c r="C247" s="508" t="s">
        <v>1217</v>
      </c>
      <c r="D247" s="367"/>
      <c r="E247" s="367" t="s">
        <v>521</v>
      </c>
      <c r="F247" s="351" t="s">
        <v>1223</v>
      </c>
      <c r="G247" s="353" t="s">
        <v>1224</v>
      </c>
      <c r="H247" s="353" t="s">
        <v>1225</v>
      </c>
      <c r="I247" s="367" t="s">
        <v>1152</v>
      </c>
      <c r="J247" s="424">
        <v>609417.85</v>
      </c>
      <c r="K247" s="366"/>
      <c r="L247" s="366"/>
    </row>
    <row r="248" spans="1:12" ht="39" x14ac:dyDescent="0.25">
      <c r="A248" s="521">
        <v>246</v>
      </c>
      <c r="B248" s="367" t="s">
        <v>539</v>
      </c>
      <c r="C248" s="508" t="s">
        <v>1217</v>
      </c>
      <c r="D248" s="367"/>
      <c r="E248" s="367" t="s">
        <v>521</v>
      </c>
      <c r="F248" s="351" t="s">
        <v>1226</v>
      </c>
      <c r="G248" s="352" t="s">
        <v>1227</v>
      </c>
      <c r="H248" s="353" t="s">
        <v>1228</v>
      </c>
      <c r="I248" s="367" t="s">
        <v>561</v>
      </c>
      <c r="J248" s="424">
        <v>52391.95</v>
      </c>
      <c r="K248" s="366"/>
      <c r="L248" s="366"/>
    </row>
    <row r="249" spans="1:12" ht="26.25" x14ac:dyDescent="0.25">
      <c r="A249" s="520">
        <v>247</v>
      </c>
      <c r="B249" s="492" t="s">
        <v>582</v>
      </c>
      <c r="C249" s="508" t="s">
        <v>1229</v>
      </c>
      <c r="D249" s="367"/>
      <c r="E249" s="367" t="s">
        <v>521</v>
      </c>
      <c r="F249" s="351" t="s">
        <v>1230</v>
      </c>
      <c r="G249" s="352" t="s">
        <v>1231</v>
      </c>
      <c r="H249" s="353" t="s">
        <v>1232</v>
      </c>
      <c r="I249" s="367" t="s">
        <v>752</v>
      </c>
      <c r="J249" s="424">
        <v>19326.88</v>
      </c>
      <c r="K249" s="366"/>
      <c r="L249" s="366"/>
    </row>
    <row r="250" spans="1:12" ht="26.25" x14ac:dyDescent="0.25">
      <c r="A250" s="521">
        <v>248</v>
      </c>
      <c r="B250" s="367" t="s">
        <v>519</v>
      </c>
      <c r="C250" s="508" t="s">
        <v>1229</v>
      </c>
      <c r="D250" s="367"/>
      <c r="E250" s="367" t="s">
        <v>521</v>
      </c>
      <c r="F250" s="351" t="s">
        <v>1230</v>
      </c>
      <c r="G250" s="352" t="s">
        <v>1231</v>
      </c>
      <c r="H250" s="353" t="s">
        <v>1232</v>
      </c>
      <c r="I250" s="367" t="s">
        <v>752</v>
      </c>
      <c r="J250" s="424">
        <v>9247.69</v>
      </c>
      <c r="K250" s="366"/>
      <c r="L250" s="366"/>
    </row>
    <row r="251" spans="1:12" ht="39" x14ac:dyDescent="0.25">
      <c r="A251" s="451">
        <v>249</v>
      </c>
      <c r="B251" s="529" t="s">
        <v>582</v>
      </c>
      <c r="C251" s="530" t="s">
        <v>1217</v>
      </c>
      <c r="D251" s="399"/>
      <c r="E251" s="399" t="s">
        <v>521</v>
      </c>
      <c r="F251" s="525" t="s">
        <v>1233</v>
      </c>
      <c r="G251" s="505" t="s">
        <v>743</v>
      </c>
      <c r="H251" s="526" t="s">
        <v>1234</v>
      </c>
      <c r="I251" s="399" t="s">
        <v>822</v>
      </c>
      <c r="J251" s="507">
        <v>14359.36</v>
      </c>
      <c r="K251" s="389"/>
      <c r="L251" s="389"/>
    </row>
    <row r="252" spans="1:12" ht="39" x14ac:dyDescent="0.25">
      <c r="A252" s="367">
        <v>250</v>
      </c>
      <c r="B252" s="367" t="s">
        <v>519</v>
      </c>
      <c r="C252" s="531" t="s">
        <v>1217</v>
      </c>
      <c r="D252" s="367"/>
      <c r="E252" s="367" t="s">
        <v>521</v>
      </c>
      <c r="F252" s="422" t="s">
        <v>1233</v>
      </c>
      <c r="G252" s="422" t="s">
        <v>743</v>
      </c>
      <c r="H252" s="420" t="s">
        <v>1235</v>
      </c>
      <c r="I252" s="367" t="s">
        <v>822</v>
      </c>
      <c r="J252" s="424">
        <v>128409.76</v>
      </c>
      <c r="K252" s="366"/>
      <c r="L252" s="366"/>
    </row>
    <row r="253" spans="1:12" ht="26.25" x14ac:dyDescent="0.25">
      <c r="A253" s="367">
        <v>251</v>
      </c>
      <c r="B253" s="531" t="s">
        <v>539</v>
      </c>
      <c r="C253" s="531" t="s">
        <v>1217</v>
      </c>
      <c r="D253" s="367"/>
      <c r="E253" s="367" t="s">
        <v>521</v>
      </c>
      <c r="F253" s="422" t="s">
        <v>1236</v>
      </c>
      <c r="G253" s="422" t="s">
        <v>1237</v>
      </c>
      <c r="H253" s="420" t="s">
        <v>1238</v>
      </c>
      <c r="I253" s="367" t="s">
        <v>561</v>
      </c>
      <c r="J253" s="532">
        <v>65210.48</v>
      </c>
      <c r="K253" s="366"/>
      <c r="L253" s="366"/>
    </row>
    <row r="254" spans="1:12" ht="51.75" x14ac:dyDescent="0.25">
      <c r="A254" s="367">
        <v>252</v>
      </c>
      <c r="B254" s="531" t="s">
        <v>539</v>
      </c>
      <c r="C254" s="531" t="s">
        <v>1217</v>
      </c>
      <c r="D254" s="367"/>
      <c r="E254" s="367" t="s">
        <v>521</v>
      </c>
      <c r="F254" s="422" t="s">
        <v>1239</v>
      </c>
      <c r="G254" s="422" t="s">
        <v>1240</v>
      </c>
      <c r="H254" s="420" t="s">
        <v>1241</v>
      </c>
      <c r="I254" s="367" t="s">
        <v>822</v>
      </c>
      <c r="J254" s="532">
        <v>213025.55</v>
      </c>
      <c r="K254" s="366"/>
      <c r="L254" s="366"/>
    </row>
    <row r="255" spans="1:12" ht="39" x14ac:dyDescent="0.25">
      <c r="A255" s="367">
        <v>253</v>
      </c>
      <c r="B255" s="531" t="s">
        <v>539</v>
      </c>
      <c r="C255" s="531" t="s">
        <v>1217</v>
      </c>
      <c r="D255" s="367"/>
      <c r="E255" s="367" t="s">
        <v>521</v>
      </c>
      <c r="F255" s="422" t="s">
        <v>1242</v>
      </c>
      <c r="G255" s="422" t="s">
        <v>1243</v>
      </c>
      <c r="H255" s="420" t="s">
        <v>1244</v>
      </c>
      <c r="I255" s="367" t="s">
        <v>544</v>
      </c>
      <c r="J255" s="533">
        <v>0</v>
      </c>
      <c r="K255" s="366"/>
      <c r="L255" s="366"/>
    </row>
    <row r="256" spans="1:12" ht="39" x14ac:dyDescent="0.25">
      <c r="A256" s="367">
        <v>254</v>
      </c>
      <c r="B256" s="531" t="s">
        <v>539</v>
      </c>
      <c r="C256" s="531" t="s">
        <v>1217</v>
      </c>
      <c r="D256" s="367"/>
      <c r="E256" s="367" t="s">
        <v>521</v>
      </c>
      <c r="F256" s="422" t="s">
        <v>1245</v>
      </c>
      <c r="G256" s="422" t="s">
        <v>1246</v>
      </c>
      <c r="H256" s="420" t="s">
        <v>1247</v>
      </c>
      <c r="I256" s="367" t="s">
        <v>544</v>
      </c>
      <c r="J256" s="532">
        <v>2933500.52</v>
      </c>
      <c r="K256" s="366"/>
      <c r="L256" s="366"/>
    </row>
    <row r="257" spans="1:12" x14ac:dyDescent="0.25">
      <c r="A257" s="367">
        <v>255</v>
      </c>
      <c r="B257" s="531" t="s">
        <v>539</v>
      </c>
      <c r="C257" s="531" t="s">
        <v>1229</v>
      </c>
      <c r="D257" s="367"/>
      <c r="E257" s="367" t="s">
        <v>521</v>
      </c>
      <c r="F257" s="422" t="s">
        <v>1248</v>
      </c>
      <c r="G257" s="422" t="s">
        <v>1249</v>
      </c>
      <c r="H257" s="422" t="s">
        <v>1250</v>
      </c>
      <c r="I257" s="367" t="s">
        <v>544</v>
      </c>
      <c r="J257" s="424">
        <v>0</v>
      </c>
      <c r="K257" s="366"/>
      <c r="L257" s="366"/>
    </row>
    <row r="258" spans="1:12" ht="39" x14ac:dyDescent="0.25">
      <c r="A258" s="367">
        <v>256</v>
      </c>
      <c r="B258" s="531" t="s">
        <v>582</v>
      </c>
      <c r="C258" s="531" t="s">
        <v>1229</v>
      </c>
      <c r="D258" s="367"/>
      <c r="E258" s="367" t="s">
        <v>521</v>
      </c>
      <c r="F258" s="422" t="s">
        <v>1251</v>
      </c>
      <c r="G258" s="422" t="s">
        <v>959</v>
      </c>
      <c r="H258" s="420" t="s">
        <v>1252</v>
      </c>
      <c r="I258" s="367" t="s">
        <v>561</v>
      </c>
      <c r="J258" s="424">
        <v>11910.78</v>
      </c>
      <c r="K258" s="366"/>
      <c r="L258" s="366"/>
    </row>
    <row r="259" spans="1:12" x14ac:dyDescent="0.25">
      <c r="B259" s="527"/>
      <c r="C259" s="527"/>
      <c r="D259" s="527"/>
      <c r="E259" s="527"/>
      <c r="F259" s="527"/>
      <c r="G259" s="527"/>
      <c r="H259" s="527"/>
      <c r="I259" s="527"/>
      <c r="J259" s="528"/>
      <c r="K259" s="325"/>
      <c r="L259" s="325"/>
    </row>
    <row r="260" spans="1:12" x14ac:dyDescent="0.25">
      <c r="B260" s="527"/>
      <c r="C260" s="527"/>
      <c r="D260" s="527"/>
      <c r="E260" s="527"/>
      <c r="F260" s="527"/>
      <c r="G260" s="527"/>
      <c r="H260" s="527"/>
      <c r="I260" s="527"/>
      <c r="J260" s="528"/>
      <c r="K260" s="325"/>
      <c r="L260" s="325"/>
    </row>
    <row r="261" spans="1:12" x14ac:dyDescent="0.25">
      <c r="B261" s="527"/>
      <c r="C261" s="527"/>
      <c r="D261" s="527"/>
      <c r="E261" s="527"/>
      <c r="F261" s="527"/>
      <c r="G261" s="527"/>
      <c r="H261" s="527"/>
      <c r="I261" s="527"/>
      <c r="J261" s="528"/>
      <c r="K261" s="325"/>
      <c r="L261" s="325"/>
    </row>
    <row r="262" spans="1:12" x14ac:dyDescent="0.25">
      <c r="B262" s="527"/>
      <c r="C262" s="527"/>
      <c r="D262" s="527"/>
      <c r="E262" s="527"/>
      <c r="F262" s="527"/>
      <c r="G262" s="527"/>
      <c r="H262" s="527"/>
      <c r="I262" s="527"/>
      <c r="J262" s="528"/>
      <c r="K262" s="325"/>
      <c r="L262" s="325"/>
    </row>
    <row r="263" spans="1:12" x14ac:dyDescent="0.25">
      <c r="B263" s="527"/>
      <c r="C263" s="527"/>
      <c r="D263" s="527"/>
      <c r="E263" s="527"/>
      <c r="F263" s="527"/>
      <c r="G263" s="527"/>
      <c r="H263" s="527"/>
      <c r="I263" s="527"/>
      <c r="J263" s="528"/>
      <c r="K263" s="325"/>
      <c r="L263" s="325"/>
    </row>
    <row r="264" spans="1:12" x14ac:dyDescent="0.25">
      <c r="B264" s="325"/>
      <c r="C264" s="325"/>
      <c r="D264" s="325"/>
      <c r="E264" s="325"/>
      <c r="F264" s="325"/>
      <c r="G264" s="325"/>
      <c r="H264" s="325"/>
      <c r="I264" s="325"/>
      <c r="J264" s="325"/>
      <c r="K264" s="325"/>
      <c r="L264" s="325"/>
    </row>
    <row r="265" spans="1:12" x14ac:dyDescent="0.25">
      <c r="B265" s="325"/>
      <c r="C265" s="325"/>
      <c r="D265" s="325"/>
      <c r="E265" s="325"/>
      <c r="F265" s="325"/>
      <c r="G265" s="325"/>
      <c r="H265" s="325"/>
      <c r="I265" s="325"/>
      <c r="J265" s="325"/>
      <c r="K265" s="325"/>
      <c r="L265" s="325"/>
    </row>
    <row r="266" spans="1:12" x14ac:dyDescent="0.25">
      <c r="B266" s="325"/>
      <c r="C266" s="325"/>
      <c r="D266" s="325"/>
      <c r="E266" s="325"/>
      <c r="F266" s="325"/>
      <c r="G266" s="325"/>
      <c r="H266" s="325"/>
      <c r="I266" s="325"/>
      <c r="J266" s="325"/>
      <c r="K266" s="325"/>
      <c r="L266" s="325"/>
    </row>
    <row r="267" spans="1:12" x14ac:dyDescent="0.25">
      <c r="B267" s="325"/>
      <c r="C267" s="325"/>
      <c r="D267" s="325"/>
      <c r="E267" s="325"/>
      <c r="F267" s="325"/>
      <c r="G267" s="325"/>
      <c r="H267" s="325"/>
      <c r="I267" s="325"/>
      <c r="J267" s="325"/>
      <c r="K267" s="325"/>
      <c r="L267" s="325"/>
    </row>
    <row r="268" spans="1:12" x14ac:dyDescent="0.25">
      <c r="B268" s="325"/>
      <c r="C268" s="325"/>
      <c r="D268" s="325"/>
      <c r="E268" s="325"/>
      <c r="F268" s="325"/>
      <c r="G268" s="325"/>
      <c r="H268" s="325"/>
      <c r="I268" s="325"/>
      <c r="J268" s="325"/>
      <c r="K268" s="325"/>
      <c r="L268" s="325"/>
    </row>
    <row r="269" spans="1:12" x14ac:dyDescent="0.25">
      <c r="B269" s="325"/>
      <c r="C269" s="325"/>
      <c r="D269" s="325"/>
      <c r="E269" s="325"/>
      <c r="F269" s="325"/>
      <c r="G269" s="325"/>
      <c r="H269" s="325"/>
      <c r="I269" s="325"/>
      <c r="J269" s="325"/>
      <c r="K269" s="325"/>
      <c r="L269" s="325"/>
    </row>
    <row r="270" spans="1:12" x14ac:dyDescent="0.25">
      <c r="B270" s="325"/>
      <c r="C270" s="325"/>
      <c r="D270" s="325"/>
      <c r="E270" s="325"/>
      <c r="F270" s="325"/>
      <c r="G270" s="325"/>
      <c r="H270" s="325"/>
      <c r="I270" s="325"/>
      <c r="J270" s="325"/>
      <c r="K270" s="325"/>
      <c r="L270" s="325"/>
    </row>
    <row r="271" spans="1:12" x14ac:dyDescent="0.25">
      <c r="B271" s="325"/>
      <c r="C271" s="325"/>
      <c r="D271" s="325"/>
      <c r="E271" s="325"/>
      <c r="F271" s="325"/>
      <c r="G271" s="325"/>
      <c r="H271" s="325"/>
      <c r="I271" s="325"/>
      <c r="J271" s="325"/>
      <c r="K271" s="325"/>
      <c r="L271" s="325"/>
    </row>
    <row r="272" spans="1:12" x14ac:dyDescent="0.25">
      <c r="B272" s="325"/>
      <c r="C272" s="325"/>
      <c r="D272" s="325"/>
      <c r="E272" s="325"/>
      <c r="F272" s="325"/>
      <c r="G272" s="325"/>
      <c r="H272" s="325"/>
      <c r="I272" s="325"/>
      <c r="J272" s="325"/>
      <c r="K272" s="325"/>
      <c r="L272" s="325"/>
    </row>
    <row r="273" spans="2:12" x14ac:dyDescent="0.25">
      <c r="B273" s="325"/>
      <c r="C273" s="325"/>
      <c r="D273" s="325"/>
      <c r="E273" s="325"/>
      <c r="F273" s="325"/>
      <c r="G273" s="325"/>
      <c r="H273" s="325"/>
      <c r="I273" s="325"/>
      <c r="J273" s="325"/>
      <c r="K273" s="325"/>
      <c r="L273" s="325"/>
    </row>
    <row r="274" spans="2:12" x14ac:dyDescent="0.25">
      <c r="B274" s="325"/>
      <c r="C274" s="325"/>
      <c r="D274" s="325"/>
      <c r="E274" s="325"/>
      <c r="F274" s="325"/>
      <c r="G274" s="325"/>
      <c r="H274" s="325"/>
      <c r="I274" s="325"/>
      <c r="J274" s="325"/>
      <c r="K274" s="325"/>
      <c r="L274" s="325"/>
    </row>
    <row r="275" spans="2:12" x14ac:dyDescent="0.25">
      <c r="B275" s="325"/>
      <c r="C275" s="325"/>
      <c r="D275" s="325"/>
      <c r="E275" s="325"/>
      <c r="F275" s="325"/>
      <c r="G275" s="325"/>
      <c r="H275" s="325"/>
      <c r="I275" s="325"/>
      <c r="J275" s="325"/>
      <c r="K275" s="325"/>
      <c r="L275" s="325"/>
    </row>
    <row r="276" spans="2:12" x14ac:dyDescent="0.25">
      <c r="B276" s="325"/>
      <c r="C276" s="325"/>
      <c r="D276" s="325"/>
      <c r="E276" s="325"/>
      <c r="F276" s="325"/>
      <c r="G276" s="325"/>
      <c r="H276" s="325"/>
      <c r="I276" s="325"/>
      <c r="J276" s="325"/>
      <c r="K276" s="325"/>
      <c r="L276" s="325"/>
    </row>
    <row r="277" spans="2:12" x14ac:dyDescent="0.25">
      <c r="B277" s="325"/>
      <c r="C277" s="325"/>
      <c r="D277" s="325"/>
      <c r="E277" s="325"/>
      <c r="F277" s="325"/>
      <c r="G277" s="325"/>
      <c r="H277" s="325"/>
      <c r="I277" s="325"/>
      <c r="J277" s="325"/>
      <c r="K277" s="325"/>
      <c r="L277" s="325"/>
    </row>
    <row r="278" spans="2:12" x14ac:dyDescent="0.25">
      <c r="B278" s="325"/>
      <c r="C278" s="325"/>
      <c r="D278" s="325"/>
      <c r="E278" s="325"/>
      <c r="F278" s="325"/>
      <c r="G278" s="325"/>
      <c r="H278" s="325"/>
      <c r="I278" s="325"/>
      <c r="J278" s="325"/>
      <c r="K278" s="325"/>
      <c r="L278" s="325"/>
    </row>
    <row r="279" spans="2:12" x14ac:dyDescent="0.25">
      <c r="B279" s="325"/>
      <c r="C279" s="325"/>
      <c r="D279" s="325"/>
      <c r="E279" s="325"/>
      <c r="F279" s="325"/>
      <c r="G279" s="325"/>
      <c r="H279" s="325"/>
      <c r="I279" s="325"/>
      <c r="J279" s="325"/>
      <c r="K279" s="325"/>
      <c r="L279" s="325"/>
    </row>
    <row r="280" spans="2:12" x14ac:dyDescent="0.25">
      <c r="B280" s="325"/>
      <c r="C280" s="325"/>
      <c r="D280" s="325"/>
      <c r="E280" s="325"/>
      <c r="F280" s="325"/>
      <c r="G280" s="325"/>
      <c r="H280" s="325"/>
      <c r="I280" s="325"/>
      <c r="J280" s="325"/>
      <c r="K280" s="325"/>
      <c r="L280" s="325"/>
    </row>
    <row r="281" spans="2:12" x14ac:dyDescent="0.25">
      <c r="B281" s="325"/>
      <c r="C281" s="325"/>
      <c r="D281" s="325"/>
      <c r="E281" s="325"/>
      <c r="F281" s="325"/>
      <c r="G281" s="325"/>
      <c r="H281" s="325"/>
      <c r="I281" s="325"/>
      <c r="J281" s="325"/>
      <c r="K281" s="325"/>
      <c r="L281" s="325"/>
    </row>
    <row r="282" spans="2:12" x14ac:dyDescent="0.25">
      <c r="B282" s="325"/>
      <c r="C282" s="325"/>
      <c r="D282" s="325"/>
      <c r="E282" s="325"/>
      <c r="F282" s="325"/>
      <c r="G282" s="325"/>
      <c r="H282" s="325"/>
      <c r="I282" s="325"/>
      <c r="J282" s="325"/>
      <c r="K282" s="325"/>
      <c r="L282" s="325"/>
    </row>
    <row r="283" spans="2:12" x14ac:dyDescent="0.25">
      <c r="B283" s="325"/>
      <c r="C283" s="325"/>
      <c r="D283" s="325"/>
      <c r="E283" s="325"/>
      <c r="F283" s="325"/>
      <c r="G283" s="325"/>
      <c r="H283" s="325"/>
      <c r="I283" s="325"/>
      <c r="J283" s="325"/>
      <c r="K283" s="325"/>
      <c r="L283" s="325"/>
    </row>
    <row r="284" spans="2:12" x14ac:dyDescent="0.25">
      <c r="B284" s="325"/>
      <c r="C284" s="325"/>
      <c r="D284" s="325"/>
      <c r="E284" s="325"/>
      <c r="F284" s="325"/>
      <c r="G284" s="325"/>
      <c r="H284" s="325"/>
      <c r="I284" s="325"/>
      <c r="J284" s="325"/>
      <c r="K284" s="325"/>
      <c r="L284" s="325"/>
    </row>
    <row r="285" spans="2:12" x14ac:dyDescent="0.25">
      <c r="B285" s="325"/>
      <c r="C285" s="325"/>
      <c r="D285" s="325"/>
      <c r="E285" s="325"/>
      <c r="F285" s="325"/>
      <c r="G285" s="325"/>
      <c r="H285" s="325"/>
      <c r="I285" s="325"/>
      <c r="J285" s="325"/>
      <c r="K285" s="325"/>
      <c r="L285" s="325"/>
    </row>
    <row r="286" spans="2:12" x14ac:dyDescent="0.25">
      <c r="B286" s="325"/>
      <c r="C286" s="325"/>
      <c r="D286" s="325"/>
      <c r="E286" s="325"/>
      <c r="F286" s="325"/>
      <c r="G286" s="325"/>
      <c r="H286" s="325"/>
      <c r="I286" s="325"/>
      <c r="J286" s="325"/>
      <c r="K286" s="325"/>
      <c r="L286" s="325"/>
    </row>
    <row r="287" spans="2:12" x14ac:dyDescent="0.25">
      <c r="B287" s="325"/>
      <c r="C287" s="325"/>
      <c r="D287" s="325"/>
      <c r="E287" s="325"/>
      <c r="F287" s="325"/>
      <c r="G287" s="325"/>
      <c r="H287" s="325"/>
      <c r="I287" s="325"/>
      <c r="J287" s="325"/>
      <c r="K287" s="325"/>
      <c r="L287" s="325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M75"/>
  <sheetViews>
    <sheetView view="pageBreakPreview" topLeftCell="A3" zoomScaleNormal="100" zoomScaleSheetLayoutView="100" workbookViewId="0">
      <selection activeCell="A3" sqref="A3"/>
    </sheetView>
  </sheetViews>
  <sheetFormatPr defaultRowHeight="15.75" x14ac:dyDescent="0.25"/>
  <cols>
    <col min="1" max="1" width="3.625" customWidth="1"/>
    <col min="2" max="2" width="9.875" customWidth="1"/>
    <col min="3" max="3" width="21" customWidth="1"/>
    <col min="4" max="4" width="5.25" customWidth="1"/>
    <col min="5" max="5" width="4.25" customWidth="1"/>
    <col min="6" max="6" width="26.75" customWidth="1"/>
    <col min="7" max="7" width="26.125" customWidth="1"/>
    <col min="8" max="8" width="23.875" customWidth="1"/>
    <col min="9" max="9" width="8.875" customWidth="1"/>
    <col min="10" max="10" width="14.375" customWidth="1"/>
    <col min="11" max="11" width="13.75" customWidth="1"/>
    <col min="12" max="12" width="9.375" bestFit="1" customWidth="1"/>
  </cols>
  <sheetData>
    <row r="1" spans="1:13" ht="20.25" customHeight="1" x14ac:dyDescent="0.3">
      <c r="A1" s="722" t="s">
        <v>1253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  <c r="M1" s="28"/>
    </row>
    <row r="2" spans="1:13" s="96" customFormat="1" ht="115.5" thickBot="1" x14ac:dyDescent="0.25">
      <c r="A2" s="93" t="s">
        <v>508</v>
      </c>
      <c r="B2" s="94" t="s">
        <v>165</v>
      </c>
      <c r="C2" s="94" t="s">
        <v>509</v>
      </c>
      <c r="D2" s="94" t="s">
        <v>510</v>
      </c>
      <c r="E2" s="94" t="s">
        <v>511</v>
      </c>
      <c r="F2" s="94" t="s">
        <v>512</v>
      </c>
      <c r="G2" s="94" t="s">
        <v>513</v>
      </c>
      <c r="H2" s="94" t="s">
        <v>514</v>
      </c>
      <c r="I2" s="94" t="s">
        <v>515</v>
      </c>
      <c r="J2" s="94" t="s">
        <v>516</v>
      </c>
      <c r="K2" s="94" t="s">
        <v>517</v>
      </c>
      <c r="L2" s="95" t="s">
        <v>518</v>
      </c>
    </row>
    <row r="3" spans="1:13" ht="107.25" customHeight="1" x14ac:dyDescent="0.25">
      <c r="A3" s="338">
        <v>1</v>
      </c>
      <c r="B3" s="336" t="s">
        <v>1254</v>
      </c>
      <c r="C3" s="337" t="s">
        <v>1255</v>
      </c>
      <c r="D3" s="338"/>
      <c r="E3" s="338" t="s">
        <v>527</v>
      </c>
      <c r="F3" s="339" t="s">
        <v>1256</v>
      </c>
      <c r="G3" s="340" t="s">
        <v>876</v>
      </c>
      <c r="H3" s="341" t="s">
        <v>1257</v>
      </c>
      <c r="I3" s="338" t="s">
        <v>1258</v>
      </c>
      <c r="J3" s="342">
        <v>46530.66</v>
      </c>
      <c r="K3" s="17"/>
      <c r="L3" s="17"/>
      <c r="M3" s="12"/>
    </row>
    <row r="4" spans="1:13" ht="26.25" x14ac:dyDescent="0.25">
      <c r="A4" s="345">
        <v>2</v>
      </c>
      <c r="B4" s="343" t="s">
        <v>1254</v>
      </c>
      <c r="C4" s="344" t="s">
        <v>1259</v>
      </c>
      <c r="D4" s="345"/>
      <c r="E4" s="345" t="s">
        <v>521</v>
      </c>
      <c r="F4" s="346" t="s">
        <v>1260</v>
      </c>
      <c r="G4" s="347" t="s">
        <v>876</v>
      </c>
      <c r="H4" s="348" t="s">
        <v>1261</v>
      </c>
      <c r="I4" s="345" t="s">
        <v>764</v>
      </c>
      <c r="J4" s="342">
        <v>0</v>
      </c>
      <c r="K4" s="11"/>
      <c r="L4" s="11"/>
      <c r="M4" s="12"/>
    </row>
    <row r="5" spans="1:13" ht="51.75" x14ac:dyDescent="0.25">
      <c r="A5" s="345">
        <v>3</v>
      </c>
      <c r="B5" s="349" t="s">
        <v>275</v>
      </c>
      <c r="C5" s="350" t="s">
        <v>772</v>
      </c>
      <c r="D5" s="345"/>
      <c r="E5" s="345" t="s">
        <v>521</v>
      </c>
      <c r="F5" s="351" t="s">
        <v>1262</v>
      </c>
      <c r="G5" s="352" t="s">
        <v>1115</v>
      </c>
      <c r="H5" s="353" t="s">
        <v>1263</v>
      </c>
      <c r="I5" s="345" t="s">
        <v>822</v>
      </c>
      <c r="J5" s="354">
        <v>101910.94</v>
      </c>
      <c r="K5" s="11"/>
      <c r="L5" s="11"/>
      <c r="M5" s="12"/>
    </row>
    <row r="6" spans="1:13" ht="26.25" x14ac:dyDescent="0.25">
      <c r="A6" s="338">
        <v>4</v>
      </c>
      <c r="B6" s="355" t="s">
        <v>275</v>
      </c>
      <c r="C6" s="356" t="s">
        <v>1264</v>
      </c>
      <c r="D6" s="345"/>
      <c r="E6" s="345" t="s">
        <v>521</v>
      </c>
      <c r="F6" s="357" t="s">
        <v>1265</v>
      </c>
      <c r="G6" s="358" t="s">
        <v>1266</v>
      </c>
      <c r="H6" s="359" t="s">
        <v>1267</v>
      </c>
      <c r="I6" s="345" t="s">
        <v>1268</v>
      </c>
      <c r="J6" s="360">
        <v>100000</v>
      </c>
      <c r="K6" s="11"/>
      <c r="L6" s="11"/>
      <c r="M6" s="12"/>
    </row>
    <row r="7" spans="1:13" ht="39" x14ac:dyDescent="0.25">
      <c r="A7" s="345">
        <v>5</v>
      </c>
      <c r="B7" s="361" t="s">
        <v>275</v>
      </c>
      <c r="C7" s="362" t="s">
        <v>772</v>
      </c>
      <c r="D7" s="345"/>
      <c r="E7" s="345" t="s">
        <v>521</v>
      </c>
      <c r="F7" s="363" t="s">
        <v>1269</v>
      </c>
      <c r="G7" s="358" t="s">
        <v>1266</v>
      </c>
      <c r="H7" s="359" t="s">
        <v>1270</v>
      </c>
      <c r="I7" s="345" t="s">
        <v>666</v>
      </c>
      <c r="J7" s="360">
        <v>68200</v>
      </c>
      <c r="K7" s="11"/>
      <c r="L7" s="11"/>
      <c r="M7" s="12"/>
    </row>
    <row r="8" spans="1:13" ht="39" x14ac:dyDescent="0.25">
      <c r="A8" s="345">
        <v>6</v>
      </c>
      <c r="B8" s="361" t="s">
        <v>275</v>
      </c>
      <c r="C8" s="362" t="s">
        <v>772</v>
      </c>
      <c r="D8" s="345"/>
      <c r="E8" s="345" t="s">
        <v>521</v>
      </c>
      <c r="F8" s="363" t="s">
        <v>1271</v>
      </c>
      <c r="G8" s="358" t="s">
        <v>1266</v>
      </c>
      <c r="H8" s="359" t="s">
        <v>1272</v>
      </c>
      <c r="I8" s="345" t="s">
        <v>666</v>
      </c>
      <c r="J8" s="360">
        <v>70266.67</v>
      </c>
      <c r="K8" s="11"/>
      <c r="L8" s="11"/>
      <c r="M8" s="12"/>
    </row>
    <row r="9" spans="1:13" x14ac:dyDescent="0.25">
      <c r="A9" s="338">
        <v>7</v>
      </c>
      <c r="B9" s="361" t="s">
        <v>275</v>
      </c>
      <c r="C9" s="362" t="s">
        <v>772</v>
      </c>
      <c r="D9" s="345"/>
      <c r="E9" s="345" t="s">
        <v>521</v>
      </c>
      <c r="F9" s="357" t="s">
        <v>1273</v>
      </c>
      <c r="G9" s="358" t="s">
        <v>1274</v>
      </c>
      <c r="H9" s="358" t="s">
        <v>1275</v>
      </c>
      <c r="I9" s="345" t="s">
        <v>1152</v>
      </c>
      <c r="J9" s="364">
        <v>0</v>
      </c>
      <c r="K9" s="11"/>
      <c r="L9" s="11"/>
      <c r="M9" s="12"/>
    </row>
    <row r="10" spans="1:13" ht="26.25" x14ac:dyDescent="0.25">
      <c r="A10" s="345">
        <v>8</v>
      </c>
      <c r="B10" s="361" t="s">
        <v>275</v>
      </c>
      <c r="C10" s="362" t="s">
        <v>772</v>
      </c>
      <c r="D10" s="345"/>
      <c r="E10" s="345" t="s">
        <v>521</v>
      </c>
      <c r="F10" s="357" t="s">
        <v>1276</v>
      </c>
      <c r="G10" s="358" t="s">
        <v>1019</v>
      </c>
      <c r="H10" s="359" t="s">
        <v>1277</v>
      </c>
      <c r="I10" s="345" t="s">
        <v>822</v>
      </c>
      <c r="J10" s="364">
        <v>0</v>
      </c>
      <c r="K10" s="11"/>
      <c r="L10" s="11"/>
      <c r="M10" s="12"/>
    </row>
    <row r="11" spans="1:13" ht="51.75" x14ac:dyDescent="0.25">
      <c r="A11" s="345">
        <v>9</v>
      </c>
      <c r="B11" s="361" t="s">
        <v>275</v>
      </c>
      <c r="C11" s="362" t="s">
        <v>772</v>
      </c>
      <c r="D11" s="345"/>
      <c r="E11" s="345" t="s">
        <v>521</v>
      </c>
      <c r="F11" s="357" t="s">
        <v>1278</v>
      </c>
      <c r="G11" s="358" t="s">
        <v>1279</v>
      </c>
      <c r="H11" s="359" t="s">
        <v>1280</v>
      </c>
      <c r="I11" s="345" t="s">
        <v>1152</v>
      </c>
      <c r="J11" s="360">
        <v>15000</v>
      </c>
      <c r="K11" s="11"/>
      <c r="L11" s="11"/>
      <c r="M11" s="12"/>
    </row>
    <row r="12" spans="1:13" x14ac:dyDescent="0.25">
      <c r="A12" s="338">
        <v>10</v>
      </c>
      <c r="B12" s="361" t="s">
        <v>275</v>
      </c>
      <c r="C12" s="362" t="s">
        <v>772</v>
      </c>
      <c r="D12" s="345"/>
      <c r="E12" s="345" t="s">
        <v>521</v>
      </c>
      <c r="F12" s="357" t="s">
        <v>1281</v>
      </c>
      <c r="G12" s="358" t="s">
        <v>1019</v>
      </c>
      <c r="H12" s="359" t="s">
        <v>1282</v>
      </c>
      <c r="I12" s="345" t="s">
        <v>822</v>
      </c>
      <c r="J12" s="440">
        <v>0</v>
      </c>
      <c r="K12" s="11"/>
      <c r="L12" s="11"/>
      <c r="M12" s="12"/>
    </row>
    <row r="13" spans="1:13" ht="39" x14ac:dyDescent="0.25">
      <c r="A13" s="345">
        <v>11</v>
      </c>
      <c r="B13" s="427" t="s">
        <v>275</v>
      </c>
      <c r="C13" s="428" t="s">
        <v>1095</v>
      </c>
      <c r="D13" s="365"/>
      <c r="E13" s="338" t="s">
        <v>527</v>
      </c>
      <c r="F13" s="351" t="s">
        <v>1283</v>
      </c>
      <c r="G13" s="352" t="s">
        <v>1284</v>
      </c>
      <c r="H13" s="353" t="s">
        <v>1285</v>
      </c>
      <c r="I13" s="451" t="s">
        <v>752</v>
      </c>
      <c r="J13" s="454">
        <v>141398</v>
      </c>
      <c r="K13" s="452"/>
      <c r="L13" s="335"/>
      <c r="M13" s="12"/>
    </row>
    <row r="14" spans="1:13" ht="39" x14ac:dyDescent="0.25">
      <c r="A14" s="345">
        <v>12</v>
      </c>
      <c r="B14" s="361" t="s">
        <v>275</v>
      </c>
      <c r="C14" s="362" t="s">
        <v>1095</v>
      </c>
      <c r="D14" s="365"/>
      <c r="E14" s="338" t="s">
        <v>527</v>
      </c>
      <c r="F14" s="357" t="s">
        <v>1286</v>
      </c>
      <c r="G14" s="358" t="s">
        <v>1284</v>
      </c>
      <c r="H14" s="359" t="s">
        <v>1287</v>
      </c>
      <c r="I14" s="451" t="s">
        <v>544</v>
      </c>
      <c r="J14" s="433">
        <v>0</v>
      </c>
      <c r="K14" s="452"/>
      <c r="L14" s="335"/>
      <c r="M14" s="12"/>
    </row>
    <row r="15" spans="1:13" ht="39" x14ac:dyDescent="0.25">
      <c r="A15" s="338">
        <v>13</v>
      </c>
      <c r="B15" s="361" t="s">
        <v>275</v>
      </c>
      <c r="C15" s="362" t="s">
        <v>1095</v>
      </c>
      <c r="D15" s="365"/>
      <c r="E15" s="338" t="s">
        <v>527</v>
      </c>
      <c r="F15" s="357" t="s">
        <v>1288</v>
      </c>
      <c r="G15" s="429" t="s">
        <v>1284</v>
      </c>
      <c r="H15" s="359" t="s">
        <v>1287</v>
      </c>
      <c r="I15" s="451" t="s">
        <v>565</v>
      </c>
      <c r="J15" s="455">
        <v>4996.49</v>
      </c>
      <c r="K15" s="452"/>
      <c r="L15" s="335"/>
      <c r="M15" s="12"/>
    </row>
    <row r="16" spans="1:13" ht="39" x14ac:dyDescent="0.25">
      <c r="A16" s="345">
        <v>14</v>
      </c>
      <c r="B16" s="361" t="s">
        <v>275</v>
      </c>
      <c r="C16" s="362" t="s">
        <v>1095</v>
      </c>
      <c r="D16" s="365"/>
      <c r="E16" s="338" t="s">
        <v>527</v>
      </c>
      <c r="F16" s="357" t="s">
        <v>1289</v>
      </c>
      <c r="G16" s="358" t="s">
        <v>1284</v>
      </c>
      <c r="H16" s="359" t="s">
        <v>1290</v>
      </c>
      <c r="I16" s="451" t="s">
        <v>822</v>
      </c>
      <c r="J16" s="455">
        <v>311328</v>
      </c>
      <c r="K16" s="452"/>
      <c r="L16" s="335"/>
      <c r="M16" s="12"/>
    </row>
    <row r="17" spans="1:13" ht="39" x14ac:dyDescent="0.25">
      <c r="A17" s="345">
        <v>15</v>
      </c>
      <c r="B17" s="361" t="s">
        <v>275</v>
      </c>
      <c r="C17" s="362" t="s">
        <v>1095</v>
      </c>
      <c r="D17" s="365"/>
      <c r="E17" s="338" t="s">
        <v>527</v>
      </c>
      <c r="F17" s="357" t="s">
        <v>1291</v>
      </c>
      <c r="G17" s="358" t="s">
        <v>1284</v>
      </c>
      <c r="H17" s="359" t="s">
        <v>1290</v>
      </c>
      <c r="I17" s="451" t="s">
        <v>852</v>
      </c>
      <c r="J17" s="360">
        <v>480092</v>
      </c>
      <c r="K17" s="452"/>
      <c r="L17" s="335"/>
      <c r="M17" s="12"/>
    </row>
    <row r="18" spans="1:13" ht="51.75" x14ac:dyDescent="0.25">
      <c r="A18" s="338">
        <v>16</v>
      </c>
      <c r="B18" s="361" t="s">
        <v>275</v>
      </c>
      <c r="C18" s="362" t="s">
        <v>1095</v>
      </c>
      <c r="D18" s="365"/>
      <c r="E18" s="338" t="s">
        <v>527</v>
      </c>
      <c r="F18" s="355" t="s">
        <v>1292</v>
      </c>
      <c r="G18" s="358" t="s">
        <v>1284</v>
      </c>
      <c r="H18" s="430" t="s">
        <v>1293</v>
      </c>
      <c r="I18" s="451" t="s">
        <v>666</v>
      </c>
      <c r="J18" s="360">
        <v>147912</v>
      </c>
      <c r="K18" s="452"/>
      <c r="L18" s="335"/>
      <c r="M18" s="12"/>
    </row>
    <row r="19" spans="1:13" ht="26.25" x14ac:dyDescent="0.25">
      <c r="A19" s="345">
        <v>17</v>
      </c>
      <c r="B19" s="361" t="s">
        <v>275</v>
      </c>
      <c r="C19" s="362" t="s">
        <v>1095</v>
      </c>
      <c r="D19" s="365"/>
      <c r="E19" s="338" t="s">
        <v>527</v>
      </c>
      <c r="F19" s="355" t="s">
        <v>1294</v>
      </c>
      <c r="G19" s="358" t="s">
        <v>1284</v>
      </c>
      <c r="H19" s="430" t="s">
        <v>1295</v>
      </c>
      <c r="I19" s="451" t="s">
        <v>1296</v>
      </c>
      <c r="J19" s="360">
        <v>699</v>
      </c>
      <c r="K19" s="452"/>
      <c r="L19" s="335"/>
      <c r="M19" s="12"/>
    </row>
    <row r="20" spans="1:13" ht="26.25" x14ac:dyDescent="0.25">
      <c r="A20" s="345">
        <v>18</v>
      </c>
      <c r="B20" s="427" t="s">
        <v>539</v>
      </c>
      <c r="C20" s="428" t="s">
        <v>1095</v>
      </c>
      <c r="D20" s="365"/>
      <c r="E20" s="338" t="s">
        <v>527</v>
      </c>
      <c r="F20" s="351" t="s">
        <v>1297</v>
      </c>
      <c r="G20" s="352" t="s">
        <v>1298</v>
      </c>
      <c r="H20" s="353" t="s">
        <v>1299</v>
      </c>
      <c r="I20" s="451" t="s">
        <v>822</v>
      </c>
      <c r="J20" s="466">
        <v>0</v>
      </c>
      <c r="K20" s="452"/>
      <c r="L20" s="335"/>
      <c r="M20" s="12"/>
    </row>
    <row r="21" spans="1:13" ht="26.25" x14ac:dyDescent="0.25">
      <c r="A21" s="338">
        <v>19</v>
      </c>
      <c r="B21" s="361" t="s">
        <v>539</v>
      </c>
      <c r="C21" s="362" t="s">
        <v>1095</v>
      </c>
      <c r="D21" s="365"/>
      <c r="E21" s="338" t="s">
        <v>527</v>
      </c>
      <c r="F21" s="357" t="s">
        <v>1300</v>
      </c>
      <c r="G21" s="431" t="s">
        <v>1301</v>
      </c>
      <c r="H21" s="430" t="s">
        <v>1302</v>
      </c>
      <c r="I21" s="451" t="s">
        <v>822</v>
      </c>
      <c r="J21" s="364">
        <v>0</v>
      </c>
      <c r="K21" s="452"/>
      <c r="L21" s="335"/>
      <c r="M21" s="12"/>
    </row>
    <row r="22" spans="1:13" ht="39" x14ac:dyDescent="0.25">
      <c r="A22" s="345">
        <v>20</v>
      </c>
      <c r="B22" s="361" t="s">
        <v>582</v>
      </c>
      <c r="C22" s="362" t="s">
        <v>1095</v>
      </c>
      <c r="D22" s="365"/>
      <c r="E22" s="338" t="s">
        <v>527</v>
      </c>
      <c r="F22" s="355" t="s">
        <v>1303</v>
      </c>
      <c r="G22" s="358" t="s">
        <v>1304</v>
      </c>
      <c r="H22" s="359" t="s">
        <v>1305</v>
      </c>
      <c r="I22" s="451" t="s">
        <v>547</v>
      </c>
      <c r="J22" s="364">
        <v>12624</v>
      </c>
      <c r="K22" s="452"/>
      <c r="L22" s="335"/>
      <c r="M22" s="12"/>
    </row>
    <row r="23" spans="1:13" ht="26.25" x14ac:dyDescent="0.25">
      <c r="A23" s="345">
        <v>21</v>
      </c>
      <c r="B23" s="427" t="s">
        <v>1002</v>
      </c>
      <c r="C23" s="428" t="s">
        <v>1095</v>
      </c>
      <c r="D23" s="365"/>
      <c r="E23" s="338" t="s">
        <v>527</v>
      </c>
      <c r="F23" s="351" t="s">
        <v>1306</v>
      </c>
      <c r="G23" s="352" t="s">
        <v>1307</v>
      </c>
      <c r="H23" s="353" t="s">
        <v>1308</v>
      </c>
      <c r="I23" s="451" t="s">
        <v>547</v>
      </c>
      <c r="J23" s="449">
        <v>0</v>
      </c>
      <c r="K23" s="452"/>
      <c r="L23" s="335"/>
      <c r="M23" s="12"/>
    </row>
    <row r="24" spans="1:13" ht="26.25" x14ac:dyDescent="0.25">
      <c r="A24" s="338">
        <v>22</v>
      </c>
      <c r="B24" s="427" t="s">
        <v>705</v>
      </c>
      <c r="C24" s="428" t="s">
        <v>1095</v>
      </c>
      <c r="D24" s="365"/>
      <c r="E24" s="338" t="s">
        <v>527</v>
      </c>
      <c r="F24" s="349" t="s">
        <v>1309</v>
      </c>
      <c r="G24" s="352" t="s">
        <v>1310</v>
      </c>
      <c r="H24" s="353" t="s">
        <v>1311</v>
      </c>
      <c r="I24" s="451" t="s">
        <v>565</v>
      </c>
      <c r="J24" s="449">
        <v>0</v>
      </c>
      <c r="K24" s="452"/>
      <c r="L24" s="335"/>
      <c r="M24" s="12"/>
    </row>
    <row r="25" spans="1:13" ht="39" x14ac:dyDescent="0.25">
      <c r="A25" s="345">
        <v>23</v>
      </c>
      <c r="B25" s="349" t="s">
        <v>519</v>
      </c>
      <c r="C25" s="428" t="s">
        <v>772</v>
      </c>
      <c r="D25" s="365"/>
      <c r="E25" s="345" t="s">
        <v>521</v>
      </c>
      <c r="F25" s="351" t="s">
        <v>1312</v>
      </c>
      <c r="G25" s="505" t="s">
        <v>529</v>
      </c>
      <c r="H25" s="353" t="s">
        <v>1313</v>
      </c>
      <c r="I25" s="451" t="s">
        <v>1152</v>
      </c>
      <c r="J25" s="450">
        <v>0</v>
      </c>
      <c r="K25" s="452"/>
      <c r="L25" s="335"/>
      <c r="M25" s="12"/>
    </row>
    <row r="26" spans="1:13" ht="51.75" x14ac:dyDescent="0.25">
      <c r="A26" s="345">
        <v>24</v>
      </c>
      <c r="B26" s="361" t="s">
        <v>439</v>
      </c>
      <c r="C26" s="362" t="s">
        <v>1095</v>
      </c>
      <c r="D26" s="366"/>
      <c r="E26" s="367" t="s">
        <v>527</v>
      </c>
      <c r="F26" s="565" t="s">
        <v>1314</v>
      </c>
      <c r="G26" s="422" t="s">
        <v>1315</v>
      </c>
      <c r="H26" s="359" t="s">
        <v>1316</v>
      </c>
      <c r="I26" s="405" t="s">
        <v>852</v>
      </c>
      <c r="J26" s="424">
        <v>2000</v>
      </c>
      <c r="K26" s="439"/>
      <c r="L26" s="268"/>
    </row>
    <row r="27" spans="1:13" ht="26.25" x14ac:dyDescent="0.25">
      <c r="A27" s="338">
        <v>25</v>
      </c>
      <c r="B27" s="361" t="s">
        <v>439</v>
      </c>
      <c r="C27" s="362" t="s">
        <v>1095</v>
      </c>
      <c r="D27" s="366"/>
      <c r="E27" s="367" t="s">
        <v>527</v>
      </c>
      <c r="F27" s="349" t="s">
        <v>1317</v>
      </c>
      <c r="G27" s="358" t="s">
        <v>1318</v>
      </c>
      <c r="H27" s="426" t="s">
        <v>1319</v>
      </c>
      <c r="I27" s="405" t="s">
        <v>852</v>
      </c>
      <c r="J27" s="424">
        <v>0</v>
      </c>
      <c r="K27" s="439"/>
      <c r="L27" s="268"/>
    </row>
    <row r="28" spans="1:13" ht="64.5" x14ac:dyDescent="0.25">
      <c r="A28" s="345">
        <v>26</v>
      </c>
      <c r="B28" s="427" t="s">
        <v>539</v>
      </c>
      <c r="C28" s="428" t="s">
        <v>772</v>
      </c>
      <c r="D28" s="366"/>
      <c r="E28" s="367" t="s">
        <v>521</v>
      </c>
      <c r="F28" s="351" t="s">
        <v>1320</v>
      </c>
      <c r="G28" s="352" t="s">
        <v>1321</v>
      </c>
      <c r="H28" s="353" t="s">
        <v>1322</v>
      </c>
      <c r="I28" s="367" t="s">
        <v>1152</v>
      </c>
      <c r="J28" s="364">
        <v>0</v>
      </c>
      <c r="K28" s="268"/>
      <c r="L28" s="268"/>
    </row>
    <row r="29" spans="1:13" x14ac:dyDescent="0.25">
      <c r="A29" s="345">
        <v>27</v>
      </c>
      <c r="B29" s="361" t="s">
        <v>539</v>
      </c>
      <c r="C29" s="362" t="s">
        <v>1149</v>
      </c>
      <c r="D29" s="366"/>
      <c r="E29" s="367" t="s">
        <v>521</v>
      </c>
      <c r="F29" s="357" t="s">
        <v>1323</v>
      </c>
      <c r="G29" s="431" t="s">
        <v>1324</v>
      </c>
      <c r="H29" s="432" t="s">
        <v>1323</v>
      </c>
      <c r="I29" s="367" t="s">
        <v>1325</v>
      </c>
      <c r="J29" s="364">
        <v>1561000</v>
      </c>
      <c r="K29" s="268"/>
      <c r="L29" s="268"/>
    </row>
    <row r="30" spans="1:13" ht="39" x14ac:dyDescent="0.25">
      <c r="A30" s="338">
        <v>28</v>
      </c>
      <c r="B30" s="361" t="s">
        <v>539</v>
      </c>
      <c r="C30" s="430" t="s">
        <v>1326</v>
      </c>
      <c r="D30" s="366"/>
      <c r="E30" s="367" t="s">
        <v>521</v>
      </c>
      <c r="F30" s="361" t="s">
        <v>1327</v>
      </c>
      <c r="G30" s="358" t="s">
        <v>1328</v>
      </c>
      <c r="H30" s="430" t="s">
        <v>1329</v>
      </c>
      <c r="I30" s="367" t="s">
        <v>1296</v>
      </c>
      <c r="J30" s="364">
        <v>0</v>
      </c>
      <c r="K30" s="268"/>
      <c r="L30" s="268"/>
    </row>
    <row r="31" spans="1:13" ht="51.75" x14ac:dyDescent="0.25">
      <c r="A31" s="345">
        <v>29</v>
      </c>
      <c r="B31" s="361" t="s">
        <v>539</v>
      </c>
      <c r="C31" s="430" t="s">
        <v>1326</v>
      </c>
      <c r="D31" s="366"/>
      <c r="E31" s="367" t="s">
        <v>521</v>
      </c>
      <c r="F31" s="355" t="s">
        <v>1330</v>
      </c>
      <c r="G31" s="358" t="s">
        <v>1331</v>
      </c>
      <c r="H31" s="430" t="s">
        <v>1332</v>
      </c>
      <c r="I31" s="367" t="s">
        <v>764</v>
      </c>
      <c r="J31" s="364">
        <v>3790</v>
      </c>
      <c r="K31" s="268"/>
      <c r="L31" s="268"/>
    </row>
    <row r="32" spans="1:13" ht="39" x14ac:dyDescent="0.25">
      <c r="A32" s="345">
        <v>30</v>
      </c>
      <c r="B32" s="361" t="s">
        <v>582</v>
      </c>
      <c r="C32" s="362" t="s">
        <v>1146</v>
      </c>
      <c r="D32" s="366"/>
      <c r="E32" s="367" t="s">
        <v>527</v>
      </c>
      <c r="F32" s="357" t="s">
        <v>1333</v>
      </c>
      <c r="G32" s="358" t="s">
        <v>649</v>
      </c>
      <c r="H32" s="359" t="s">
        <v>1334</v>
      </c>
      <c r="I32" s="367" t="s">
        <v>752</v>
      </c>
      <c r="J32" s="433">
        <v>4024.83</v>
      </c>
      <c r="K32" s="268"/>
      <c r="L32" s="268"/>
    </row>
    <row r="33" spans="1:12" ht="26.25" x14ac:dyDescent="0.25">
      <c r="A33" s="338">
        <v>31</v>
      </c>
      <c r="B33" s="361" t="s">
        <v>582</v>
      </c>
      <c r="C33" s="362" t="s">
        <v>1335</v>
      </c>
      <c r="D33" s="366"/>
      <c r="E33" s="367" t="s">
        <v>527</v>
      </c>
      <c r="F33" s="355" t="s">
        <v>1336</v>
      </c>
      <c r="G33" s="358" t="s">
        <v>1337</v>
      </c>
      <c r="H33" s="359" t="s">
        <v>1338</v>
      </c>
      <c r="I33" s="367" t="s">
        <v>822</v>
      </c>
      <c r="J33" s="364">
        <v>0</v>
      </c>
      <c r="K33" s="268"/>
      <c r="L33" s="268"/>
    </row>
    <row r="34" spans="1:12" ht="51.75" x14ac:dyDescent="0.25">
      <c r="A34" s="345">
        <v>32</v>
      </c>
      <c r="B34" s="355" t="s">
        <v>582</v>
      </c>
      <c r="C34" s="429" t="s">
        <v>772</v>
      </c>
      <c r="D34" s="366"/>
      <c r="E34" s="367" t="s">
        <v>521</v>
      </c>
      <c r="F34" s="357" t="s">
        <v>1339</v>
      </c>
      <c r="G34" s="358" t="s">
        <v>1340</v>
      </c>
      <c r="H34" s="359" t="s">
        <v>1341</v>
      </c>
      <c r="I34" s="367" t="s">
        <v>544</v>
      </c>
      <c r="J34" s="364">
        <v>75750.179999999993</v>
      </c>
      <c r="K34" s="268"/>
      <c r="L34" s="268"/>
    </row>
    <row r="35" spans="1:12" ht="39" x14ac:dyDescent="0.25">
      <c r="A35" s="345">
        <v>33</v>
      </c>
      <c r="B35" s="361" t="s">
        <v>582</v>
      </c>
      <c r="C35" s="362" t="s">
        <v>1095</v>
      </c>
      <c r="D35" s="366"/>
      <c r="E35" s="367" t="s">
        <v>527</v>
      </c>
      <c r="F35" s="355" t="s">
        <v>1342</v>
      </c>
      <c r="G35" s="358" t="s">
        <v>1343</v>
      </c>
      <c r="H35" s="359" t="s">
        <v>1344</v>
      </c>
      <c r="I35" s="399" t="s">
        <v>547</v>
      </c>
      <c r="J35" s="440">
        <v>16496</v>
      </c>
      <c r="K35" s="268"/>
      <c r="L35" s="268"/>
    </row>
    <row r="36" spans="1:12" x14ac:dyDescent="0.25">
      <c r="A36" s="338">
        <v>34</v>
      </c>
      <c r="B36" s="435" t="s">
        <v>705</v>
      </c>
      <c r="C36" s="436" t="s">
        <v>1345</v>
      </c>
      <c r="D36" s="305"/>
      <c r="E36" s="399" t="s">
        <v>521</v>
      </c>
      <c r="F36" s="351" t="s">
        <v>1346</v>
      </c>
      <c r="G36" s="352" t="s">
        <v>1066</v>
      </c>
      <c r="H36" s="437" t="s">
        <v>1347</v>
      </c>
      <c r="I36" s="367" t="s">
        <v>764</v>
      </c>
      <c r="J36" s="354">
        <v>11000</v>
      </c>
      <c r="K36" s="438"/>
      <c r="L36" s="305"/>
    </row>
    <row r="37" spans="1:12" ht="26.25" x14ac:dyDescent="0.25">
      <c r="A37" s="345">
        <v>35</v>
      </c>
      <c r="B37" s="443" t="s">
        <v>705</v>
      </c>
      <c r="C37" s="444" t="s">
        <v>1348</v>
      </c>
      <c r="D37" s="305"/>
      <c r="E37" s="399" t="s">
        <v>521</v>
      </c>
      <c r="F37" s="445" t="s">
        <v>1349</v>
      </c>
      <c r="G37" s="446" t="s">
        <v>1350</v>
      </c>
      <c r="H37" s="447" t="s">
        <v>1351</v>
      </c>
      <c r="I37" s="399" t="s">
        <v>1352</v>
      </c>
      <c r="J37" s="448">
        <v>4364.71</v>
      </c>
      <c r="K37" s="438"/>
      <c r="L37" s="305"/>
    </row>
    <row r="38" spans="1:12" ht="90" x14ac:dyDescent="0.25">
      <c r="A38" s="345">
        <v>36</v>
      </c>
      <c r="B38" s="474" t="s">
        <v>539</v>
      </c>
      <c r="C38" s="475" t="s">
        <v>772</v>
      </c>
      <c r="D38" s="268"/>
      <c r="E38" s="399" t="s">
        <v>521</v>
      </c>
      <c r="F38" s="351" t="s">
        <v>1353</v>
      </c>
      <c r="G38" s="353" t="s">
        <v>1354</v>
      </c>
      <c r="H38" s="353" t="s">
        <v>1355</v>
      </c>
      <c r="I38" s="367" t="s">
        <v>752</v>
      </c>
      <c r="J38" s="354">
        <v>12917</v>
      </c>
      <c r="K38" s="268"/>
      <c r="L38" s="268"/>
    </row>
    <row r="39" spans="1:12" ht="26.25" x14ac:dyDescent="0.25">
      <c r="A39" s="338">
        <v>37</v>
      </c>
      <c r="B39" s="476" t="s">
        <v>539</v>
      </c>
      <c r="C39" s="477" t="s">
        <v>772</v>
      </c>
      <c r="D39" s="268"/>
      <c r="E39" s="399" t="s">
        <v>521</v>
      </c>
      <c r="F39" s="357" t="s">
        <v>1356</v>
      </c>
      <c r="G39" s="358" t="s">
        <v>1357</v>
      </c>
      <c r="H39" s="359" t="s">
        <v>1358</v>
      </c>
      <c r="I39" s="367" t="s">
        <v>752</v>
      </c>
      <c r="J39" s="360">
        <v>9646</v>
      </c>
      <c r="K39" s="268"/>
      <c r="L39" s="268"/>
    </row>
    <row r="40" spans="1:12" ht="64.5" x14ac:dyDescent="0.25">
      <c r="A40" s="345">
        <v>38</v>
      </c>
      <c r="B40" s="476" t="s">
        <v>539</v>
      </c>
      <c r="C40" s="477" t="s">
        <v>772</v>
      </c>
      <c r="D40" s="268"/>
      <c r="E40" s="399" t="s">
        <v>521</v>
      </c>
      <c r="F40" s="357" t="s">
        <v>1359</v>
      </c>
      <c r="G40" s="358" t="s">
        <v>1360</v>
      </c>
      <c r="H40" s="359" t="s">
        <v>1361</v>
      </c>
      <c r="I40" s="367" t="s">
        <v>822</v>
      </c>
      <c r="J40" s="360">
        <v>14394</v>
      </c>
      <c r="K40" s="268"/>
      <c r="L40" s="268"/>
    </row>
    <row r="41" spans="1:12" ht="26.25" x14ac:dyDescent="0.25">
      <c r="A41" s="345">
        <v>39</v>
      </c>
      <c r="B41" s="476" t="s">
        <v>539</v>
      </c>
      <c r="C41" s="477" t="s">
        <v>772</v>
      </c>
      <c r="D41" s="268"/>
      <c r="E41" s="399" t="s">
        <v>521</v>
      </c>
      <c r="F41" s="357" t="s">
        <v>1362</v>
      </c>
      <c r="G41" s="358" t="s">
        <v>198</v>
      </c>
      <c r="H41" s="359" t="s">
        <v>1363</v>
      </c>
      <c r="I41" s="367" t="s">
        <v>822</v>
      </c>
      <c r="J41" s="360">
        <v>8784</v>
      </c>
      <c r="K41" s="268"/>
      <c r="L41" s="268"/>
    </row>
    <row r="42" spans="1:12" ht="64.5" x14ac:dyDescent="0.25">
      <c r="A42" s="338">
        <v>40</v>
      </c>
      <c r="B42" s="476" t="s">
        <v>539</v>
      </c>
      <c r="C42" s="477" t="s">
        <v>772</v>
      </c>
      <c r="D42" s="268"/>
      <c r="E42" s="399" t="s">
        <v>521</v>
      </c>
      <c r="F42" s="357" t="s">
        <v>1364</v>
      </c>
      <c r="G42" s="359" t="s">
        <v>1365</v>
      </c>
      <c r="H42" s="359" t="s">
        <v>1366</v>
      </c>
      <c r="I42" s="367" t="s">
        <v>822</v>
      </c>
      <c r="J42" s="360">
        <v>16334</v>
      </c>
      <c r="K42" s="268"/>
      <c r="L42" s="268"/>
    </row>
    <row r="43" spans="1:12" ht="77.25" x14ac:dyDescent="0.25">
      <c r="A43" s="345">
        <v>41</v>
      </c>
      <c r="B43" s="476" t="s">
        <v>539</v>
      </c>
      <c r="C43" s="477" t="s">
        <v>772</v>
      </c>
      <c r="D43" s="268"/>
      <c r="E43" s="399" t="s">
        <v>521</v>
      </c>
      <c r="F43" s="357" t="s">
        <v>1367</v>
      </c>
      <c r="G43" s="358" t="s">
        <v>1246</v>
      </c>
      <c r="H43" s="359" t="s">
        <v>1368</v>
      </c>
      <c r="I43" s="367" t="s">
        <v>822</v>
      </c>
      <c r="J43" s="360">
        <v>949</v>
      </c>
      <c r="K43" s="268"/>
      <c r="L43" s="268"/>
    </row>
    <row r="44" spans="1:12" ht="51.75" x14ac:dyDescent="0.25">
      <c r="A44" s="345">
        <v>42</v>
      </c>
      <c r="B44" s="476" t="s">
        <v>539</v>
      </c>
      <c r="C44" s="477" t="s">
        <v>772</v>
      </c>
      <c r="D44" s="268"/>
      <c r="E44" s="399" t="s">
        <v>521</v>
      </c>
      <c r="F44" s="357" t="s">
        <v>1369</v>
      </c>
      <c r="G44" s="358" t="s">
        <v>1370</v>
      </c>
      <c r="H44" s="359" t="s">
        <v>1371</v>
      </c>
      <c r="I44" s="367" t="s">
        <v>822</v>
      </c>
      <c r="J44" s="360">
        <v>9685</v>
      </c>
      <c r="K44" s="268"/>
      <c r="L44" s="268"/>
    </row>
    <row r="45" spans="1:12" ht="51.75" x14ac:dyDescent="0.25">
      <c r="A45" s="338">
        <v>43</v>
      </c>
      <c r="B45" s="476" t="s">
        <v>539</v>
      </c>
      <c r="C45" s="477" t="s">
        <v>772</v>
      </c>
      <c r="D45" s="268"/>
      <c r="E45" s="399" t="s">
        <v>521</v>
      </c>
      <c r="F45" s="357" t="s">
        <v>1372</v>
      </c>
      <c r="G45" s="358" t="s">
        <v>1298</v>
      </c>
      <c r="H45" s="359" t="s">
        <v>1373</v>
      </c>
      <c r="I45" s="367" t="s">
        <v>822</v>
      </c>
      <c r="J45" s="364">
        <v>0</v>
      </c>
      <c r="K45" s="268"/>
      <c r="L45" s="268"/>
    </row>
    <row r="46" spans="1:12" ht="39" x14ac:dyDescent="0.25">
      <c r="A46" s="345">
        <v>44</v>
      </c>
      <c r="B46" s="476" t="s">
        <v>539</v>
      </c>
      <c r="C46" s="477" t="s">
        <v>772</v>
      </c>
      <c r="D46" s="268"/>
      <c r="E46" s="399" t="s">
        <v>521</v>
      </c>
      <c r="F46" s="357" t="s">
        <v>1374</v>
      </c>
      <c r="G46" s="358" t="s">
        <v>1375</v>
      </c>
      <c r="H46" s="359" t="s">
        <v>1376</v>
      </c>
      <c r="I46" s="367" t="s">
        <v>852</v>
      </c>
      <c r="J46" s="360">
        <v>8077</v>
      </c>
      <c r="K46" s="268"/>
      <c r="L46" s="268"/>
    </row>
    <row r="47" spans="1:12" ht="64.5" x14ac:dyDescent="0.25">
      <c r="A47" s="345">
        <v>45</v>
      </c>
      <c r="B47" s="476" t="s">
        <v>539</v>
      </c>
      <c r="C47" s="477" t="s">
        <v>772</v>
      </c>
      <c r="D47" s="268"/>
      <c r="E47" s="399" t="s">
        <v>521</v>
      </c>
      <c r="F47" s="357" t="s">
        <v>1377</v>
      </c>
      <c r="G47" s="358" t="s">
        <v>1321</v>
      </c>
      <c r="H47" s="359" t="s">
        <v>1378</v>
      </c>
      <c r="I47" s="367" t="s">
        <v>852</v>
      </c>
      <c r="J47" s="360">
        <v>2364</v>
      </c>
      <c r="K47" s="268"/>
      <c r="L47" s="268"/>
    </row>
    <row r="48" spans="1:12" ht="39" x14ac:dyDescent="0.25">
      <c r="A48" s="338">
        <v>46</v>
      </c>
      <c r="B48" s="474" t="s">
        <v>582</v>
      </c>
      <c r="C48" s="475" t="s">
        <v>772</v>
      </c>
      <c r="D48" s="268"/>
      <c r="E48" s="399" t="s">
        <v>521</v>
      </c>
      <c r="F48" s="349" t="s">
        <v>1379</v>
      </c>
      <c r="G48" s="352" t="s">
        <v>1380</v>
      </c>
      <c r="H48" s="353" t="s">
        <v>1381</v>
      </c>
      <c r="I48" s="367" t="s">
        <v>752</v>
      </c>
      <c r="J48" s="354">
        <v>12868</v>
      </c>
      <c r="K48" s="268"/>
      <c r="L48" s="268"/>
    </row>
    <row r="49" spans="1:12" ht="90" x14ac:dyDescent="0.25">
      <c r="A49" s="345">
        <v>47</v>
      </c>
      <c r="B49" s="476" t="s">
        <v>582</v>
      </c>
      <c r="C49" s="477" t="s">
        <v>772</v>
      </c>
      <c r="D49" s="268"/>
      <c r="E49" s="399" t="s">
        <v>521</v>
      </c>
      <c r="F49" s="355" t="s">
        <v>1382</v>
      </c>
      <c r="G49" s="358" t="s">
        <v>1383</v>
      </c>
      <c r="H49" s="359" t="s">
        <v>1384</v>
      </c>
      <c r="I49" s="367" t="s">
        <v>752</v>
      </c>
      <c r="J49" s="360">
        <v>10288</v>
      </c>
      <c r="K49" s="268"/>
      <c r="L49" s="268"/>
    </row>
    <row r="50" spans="1:12" ht="26.25" x14ac:dyDescent="0.25">
      <c r="A50" s="345">
        <v>48</v>
      </c>
      <c r="B50" s="476" t="s">
        <v>582</v>
      </c>
      <c r="C50" s="477" t="s">
        <v>772</v>
      </c>
      <c r="D50" s="268"/>
      <c r="E50" s="399" t="s">
        <v>521</v>
      </c>
      <c r="F50" s="355" t="s">
        <v>1385</v>
      </c>
      <c r="G50" s="358" t="s">
        <v>1386</v>
      </c>
      <c r="H50" s="359" t="s">
        <v>1387</v>
      </c>
      <c r="I50" s="367" t="s">
        <v>752</v>
      </c>
      <c r="J50" s="360">
        <v>1664</v>
      </c>
      <c r="K50" s="268"/>
      <c r="L50" s="268"/>
    </row>
    <row r="51" spans="1:12" ht="39" x14ac:dyDescent="0.25">
      <c r="A51" s="338">
        <v>49</v>
      </c>
      <c r="B51" s="476" t="s">
        <v>582</v>
      </c>
      <c r="C51" s="477" t="s">
        <v>772</v>
      </c>
      <c r="D51" s="268"/>
      <c r="E51" s="399" t="s">
        <v>521</v>
      </c>
      <c r="F51" s="357" t="s">
        <v>1388</v>
      </c>
      <c r="G51" s="358" t="s">
        <v>1389</v>
      </c>
      <c r="H51" s="359" t="s">
        <v>1390</v>
      </c>
      <c r="I51" s="367" t="s">
        <v>752</v>
      </c>
      <c r="J51" s="360">
        <v>5050</v>
      </c>
      <c r="K51" s="268"/>
      <c r="L51" s="268"/>
    </row>
    <row r="52" spans="1:12" ht="26.25" x14ac:dyDescent="0.25">
      <c r="A52" s="345">
        <v>50</v>
      </c>
      <c r="B52" s="476" t="s">
        <v>582</v>
      </c>
      <c r="C52" s="477" t="s">
        <v>772</v>
      </c>
      <c r="D52" s="268"/>
      <c r="E52" s="399" t="s">
        <v>521</v>
      </c>
      <c r="F52" s="357" t="s">
        <v>1391</v>
      </c>
      <c r="G52" s="359" t="s">
        <v>1304</v>
      </c>
      <c r="H52" s="359" t="s">
        <v>1392</v>
      </c>
      <c r="I52" s="367" t="s">
        <v>752</v>
      </c>
      <c r="J52" s="360">
        <v>8850</v>
      </c>
      <c r="K52" s="268"/>
      <c r="L52" s="268"/>
    </row>
    <row r="53" spans="1:12" ht="90" x14ac:dyDescent="0.25">
      <c r="A53" s="345">
        <v>51</v>
      </c>
      <c r="B53" s="476" t="s">
        <v>582</v>
      </c>
      <c r="C53" s="477" t="s">
        <v>772</v>
      </c>
      <c r="D53" s="305"/>
      <c r="E53" s="399" t="s">
        <v>521</v>
      </c>
      <c r="F53" s="357" t="s">
        <v>1393</v>
      </c>
      <c r="G53" s="358" t="s">
        <v>1394</v>
      </c>
      <c r="H53" s="359" t="s">
        <v>1395</v>
      </c>
      <c r="I53" s="367" t="s">
        <v>752</v>
      </c>
      <c r="J53" s="360">
        <v>11000</v>
      </c>
      <c r="K53" s="305"/>
      <c r="L53" s="305"/>
    </row>
    <row r="54" spans="1:12" ht="51.75" x14ac:dyDescent="0.25">
      <c r="A54" s="338">
        <v>52</v>
      </c>
      <c r="B54" s="476" t="s">
        <v>582</v>
      </c>
      <c r="C54" s="477" t="s">
        <v>772</v>
      </c>
      <c r="D54" s="478"/>
      <c r="E54" s="399" t="s">
        <v>521</v>
      </c>
      <c r="F54" s="357" t="s">
        <v>1396</v>
      </c>
      <c r="G54" s="358" t="s">
        <v>943</v>
      </c>
      <c r="H54" s="359" t="s">
        <v>1397</v>
      </c>
      <c r="I54" s="367" t="s">
        <v>822</v>
      </c>
      <c r="J54" s="360">
        <v>2649</v>
      </c>
      <c r="K54" s="478"/>
      <c r="L54" s="478"/>
    </row>
    <row r="55" spans="1:12" ht="64.5" x14ac:dyDescent="0.25">
      <c r="A55" s="345">
        <v>53</v>
      </c>
      <c r="B55" s="476" t="s">
        <v>582</v>
      </c>
      <c r="C55" s="477" t="s">
        <v>772</v>
      </c>
      <c r="D55" s="478"/>
      <c r="E55" s="399" t="s">
        <v>521</v>
      </c>
      <c r="F55" s="357" t="s">
        <v>1398</v>
      </c>
      <c r="G55" s="358" t="s">
        <v>1104</v>
      </c>
      <c r="H55" s="359" t="s">
        <v>1399</v>
      </c>
      <c r="I55" s="367" t="s">
        <v>822</v>
      </c>
      <c r="J55" s="360">
        <v>14366</v>
      </c>
      <c r="K55" s="478"/>
      <c r="L55" s="478"/>
    </row>
    <row r="56" spans="1:12" ht="77.25" x14ac:dyDescent="0.25">
      <c r="A56" s="345">
        <v>54</v>
      </c>
      <c r="B56" s="476" t="s">
        <v>582</v>
      </c>
      <c r="C56" s="477" t="s">
        <v>772</v>
      </c>
      <c r="D56" s="478"/>
      <c r="E56" s="399" t="s">
        <v>521</v>
      </c>
      <c r="F56" s="357" t="s">
        <v>1400</v>
      </c>
      <c r="G56" s="358" t="s">
        <v>1401</v>
      </c>
      <c r="H56" s="359" t="s">
        <v>1402</v>
      </c>
      <c r="I56" s="367" t="s">
        <v>822</v>
      </c>
      <c r="J56" s="360">
        <v>12785</v>
      </c>
      <c r="K56" s="478"/>
      <c r="L56" s="478"/>
    </row>
    <row r="57" spans="1:12" ht="39" x14ac:dyDescent="0.25">
      <c r="A57" s="338">
        <v>55</v>
      </c>
      <c r="B57" s="476" t="s">
        <v>582</v>
      </c>
      <c r="C57" s="477" t="s">
        <v>772</v>
      </c>
      <c r="D57" s="478"/>
      <c r="E57" s="399" t="s">
        <v>521</v>
      </c>
      <c r="F57" s="357" t="s">
        <v>1403</v>
      </c>
      <c r="G57" s="358" t="s">
        <v>1404</v>
      </c>
      <c r="H57" s="359" t="s">
        <v>1405</v>
      </c>
      <c r="I57" s="367" t="s">
        <v>822</v>
      </c>
      <c r="J57" s="360">
        <v>3035</v>
      </c>
      <c r="K57" s="478"/>
      <c r="L57" s="478"/>
    </row>
    <row r="58" spans="1:12" ht="39" x14ac:dyDescent="0.25">
      <c r="A58" s="345">
        <v>56</v>
      </c>
      <c r="B58" s="476" t="s">
        <v>582</v>
      </c>
      <c r="C58" s="477" t="s">
        <v>772</v>
      </c>
      <c r="D58" s="478"/>
      <c r="E58" s="399" t="s">
        <v>521</v>
      </c>
      <c r="F58" s="357" t="s">
        <v>1406</v>
      </c>
      <c r="G58" s="358" t="s">
        <v>1407</v>
      </c>
      <c r="H58" s="359" t="s">
        <v>1408</v>
      </c>
      <c r="I58" s="367" t="s">
        <v>822</v>
      </c>
      <c r="J58" s="360">
        <v>7782</v>
      </c>
      <c r="K58" s="478"/>
      <c r="L58" s="478"/>
    </row>
    <row r="59" spans="1:12" ht="64.5" x14ac:dyDescent="0.25">
      <c r="A59" s="345">
        <v>57</v>
      </c>
      <c r="B59" s="474" t="s">
        <v>705</v>
      </c>
      <c r="C59" s="475" t="s">
        <v>772</v>
      </c>
      <c r="D59" s="478"/>
      <c r="E59" s="399" t="s">
        <v>521</v>
      </c>
      <c r="F59" s="351" t="s">
        <v>1409</v>
      </c>
      <c r="G59" s="353" t="s">
        <v>1410</v>
      </c>
      <c r="H59" s="353" t="s">
        <v>1411</v>
      </c>
      <c r="I59" s="367" t="s">
        <v>752</v>
      </c>
      <c r="J59" s="454">
        <v>10094</v>
      </c>
      <c r="K59" s="478"/>
      <c r="L59" s="478"/>
    </row>
    <row r="60" spans="1:12" ht="51.75" x14ac:dyDescent="0.25">
      <c r="A60" s="338">
        <v>58</v>
      </c>
      <c r="B60" s="476" t="s">
        <v>705</v>
      </c>
      <c r="C60" s="477" t="s">
        <v>772</v>
      </c>
      <c r="D60" s="478"/>
      <c r="E60" s="399" t="s">
        <v>521</v>
      </c>
      <c r="F60" s="357" t="s">
        <v>1412</v>
      </c>
      <c r="G60" s="358" t="s">
        <v>1413</v>
      </c>
      <c r="H60" s="359" t="s">
        <v>1414</v>
      </c>
      <c r="I60" s="367" t="s">
        <v>752</v>
      </c>
      <c r="J60" s="455">
        <v>4944</v>
      </c>
      <c r="K60" s="478"/>
      <c r="L60" s="478"/>
    </row>
    <row r="61" spans="1:12" ht="26.25" x14ac:dyDescent="0.25">
      <c r="A61" s="345">
        <v>59</v>
      </c>
      <c r="B61" s="476" t="s">
        <v>705</v>
      </c>
      <c r="C61" s="477" t="s">
        <v>772</v>
      </c>
      <c r="D61" s="478"/>
      <c r="E61" s="399" t="s">
        <v>521</v>
      </c>
      <c r="F61" s="357" t="s">
        <v>1415</v>
      </c>
      <c r="G61" s="358" t="s">
        <v>1416</v>
      </c>
      <c r="H61" s="359" t="s">
        <v>1417</v>
      </c>
      <c r="I61" s="367" t="s">
        <v>822</v>
      </c>
      <c r="J61" s="360">
        <v>6702</v>
      </c>
      <c r="K61" s="478"/>
      <c r="L61" s="478"/>
    </row>
    <row r="62" spans="1:12" ht="26.25" x14ac:dyDescent="0.25">
      <c r="A62" s="345">
        <v>60</v>
      </c>
      <c r="B62" s="476" t="s">
        <v>705</v>
      </c>
      <c r="C62" s="477" t="s">
        <v>772</v>
      </c>
      <c r="D62" s="478"/>
      <c r="E62" s="399" t="s">
        <v>521</v>
      </c>
      <c r="F62" s="357" t="s">
        <v>1418</v>
      </c>
      <c r="G62" s="358" t="s">
        <v>1419</v>
      </c>
      <c r="H62" s="359" t="s">
        <v>1420</v>
      </c>
      <c r="I62" s="367" t="s">
        <v>1152</v>
      </c>
      <c r="J62" s="360">
        <v>857</v>
      </c>
      <c r="K62" s="478"/>
      <c r="L62" s="478"/>
    </row>
    <row r="63" spans="1:12" ht="39" x14ac:dyDescent="0.25">
      <c r="A63" s="338">
        <v>61</v>
      </c>
      <c r="B63" s="480" t="s">
        <v>705</v>
      </c>
      <c r="C63" s="481" t="s">
        <v>772</v>
      </c>
      <c r="D63" s="478"/>
      <c r="E63" s="399" t="s">
        <v>521</v>
      </c>
      <c r="F63" s="357" t="s">
        <v>1421</v>
      </c>
      <c r="G63" s="358" t="s">
        <v>1422</v>
      </c>
      <c r="H63" s="359" t="s">
        <v>1423</v>
      </c>
      <c r="I63" s="367" t="s">
        <v>822</v>
      </c>
      <c r="J63" s="360">
        <v>5431</v>
      </c>
      <c r="K63" s="478"/>
      <c r="L63" s="478"/>
    </row>
    <row r="64" spans="1:12" ht="39" x14ac:dyDescent="0.25">
      <c r="A64" s="345">
        <v>62</v>
      </c>
      <c r="B64" s="519" t="s">
        <v>705</v>
      </c>
      <c r="C64" s="519" t="s">
        <v>772</v>
      </c>
      <c r="D64" s="483"/>
      <c r="E64" s="399" t="s">
        <v>521</v>
      </c>
      <c r="F64" s="445" t="s">
        <v>1424</v>
      </c>
      <c r="G64" s="487" t="s">
        <v>1425</v>
      </c>
      <c r="H64" s="488" t="s">
        <v>1426</v>
      </c>
      <c r="I64" s="399" t="s">
        <v>822</v>
      </c>
      <c r="J64" s="448">
        <v>1079</v>
      </c>
      <c r="K64" s="479"/>
      <c r="L64" s="479"/>
    </row>
    <row r="65" spans="1:12" ht="56.25" customHeight="1" x14ac:dyDescent="0.25">
      <c r="A65" s="345">
        <v>63</v>
      </c>
      <c r="B65" s="523" t="s">
        <v>74</v>
      </c>
      <c r="C65" s="519" t="s">
        <v>772</v>
      </c>
      <c r="D65" s="483"/>
      <c r="E65" s="399" t="s">
        <v>521</v>
      </c>
      <c r="F65" s="422" t="s">
        <v>1427</v>
      </c>
      <c r="G65" s="422" t="s">
        <v>1428</v>
      </c>
      <c r="H65" s="420" t="s">
        <v>1429</v>
      </c>
      <c r="I65" s="367" t="s">
        <v>822</v>
      </c>
      <c r="J65" s="510">
        <v>0</v>
      </c>
      <c r="K65" s="478"/>
      <c r="L65" s="478"/>
    </row>
    <row r="66" spans="1:12" ht="64.5" x14ac:dyDescent="0.25">
      <c r="A66" s="338">
        <v>64</v>
      </c>
      <c r="B66" s="531" t="s">
        <v>519</v>
      </c>
      <c r="C66" s="523" t="s">
        <v>772</v>
      </c>
      <c r="D66" s="478"/>
      <c r="E66" s="367" t="s">
        <v>521</v>
      </c>
      <c r="F66" s="422" t="s">
        <v>1430</v>
      </c>
      <c r="G66" s="422" t="s">
        <v>743</v>
      </c>
      <c r="H66" s="420" t="s">
        <v>1431</v>
      </c>
      <c r="I66" s="367" t="s">
        <v>822</v>
      </c>
      <c r="J66" s="510">
        <v>14141</v>
      </c>
      <c r="K66" s="478"/>
      <c r="L66" s="478"/>
    </row>
    <row r="67" spans="1:12" ht="39" x14ac:dyDescent="0.25">
      <c r="A67" s="345">
        <v>65</v>
      </c>
      <c r="B67" s="476" t="s">
        <v>582</v>
      </c>
      <c r="C67" s="481" t="s">
        <v>1432</v>
      </c>
      <c r="D67" s="566"/>
      <c r="E67" s="567" t="s">
        <v>521</v>
      </c>
      <c r="F67" s="516" t="s">
        <v>1433</v>
      </c>
      <c r="G67" s="516" t="s">
        <v>596</v>
      </c>
      <c r="H67" s="517" t="s">
        <v>1434</v>
      </c>
      <c r="I67" s="503" t="s">
        <v>1152</v>
      </c>
      <c r="J67" s="482">
        <v>0</v>
      </c>
      <c r="K67" s="518"/>
      <c r="L67" s="518"/>
    </row>
    <row r="68" spans="1:12" ht="51.75" x14ac:dyDescent="0.25">
      <c r="A68" s="345">
        <v>66</v>
      </c>
      <c r="B68" s="474" t="s">
        <v>582</v>
      </c>
      <c r="C68" s="509" t="s">
        <v>1435</v>
      </c>
      <c r="D68" s="478"/>
      <c r="E68" s="417" t="s">
        <v>521</v>
      </c>
      <c r="F68" s="351" t="s">
        <v>1436</v>
      </c>
      <c r="G68" s="352" t="s">
        <v>643</v>
      </c>
      <c r="H68" s="353" t="s">
        <v>1437</v>
      </c>
      <c r="I68" s="367" t="s">
        <v>579</v>
      </c>
      <c r="J68" s="510">
        <v>0</v>
      </c>
      <c r="K68" s="367"/>
      <c r="L68" s="483"/>
    </row>
    <row r="69" spans="1:12" ht="51.75" x14ac:dyDescent="0.25">
      <c r="A69" s="338">
        <v>67</v>
      </c>
      <c r="B69" s="476" t="s">
        <v>582</v>
      </c>
      <c r="C69" s="512" t="s">
        <v>1435</v>
      </c>
      <c r="D69" s="478"/>
      <c r="E69" s="417" t="s">
        <v>521</v>
      </c>
      <c r="F69" s="357" t="s">
        <v>1438</v>
      </c>
      <c r="G69" s="358" t="s">
        <v>1439</v>
      </c>
      <c r="H69" s="359" t="s">
        <v>1440</v>
      </c>
      <c r="I69" s="367" t="s">
        <v>666</v>
      </c>
      <c r="J69" s="510">
        <v>0</v>
      </c>
      <c r="K69" s="367"/>
      <c r="L69" s="483"/>
    </row>
    <row r="70" spans="1:12" ht="51.75" x14ac:dyDescent="0.25">
      <c r="A70" s="345">
        <v>68</v>
      </c>
      <c r="B70" s="476" t="s">
        <v>582</v>
      </c>
      <c r="C70" s="512" t="s">
        <v>1435</v>
      </c>
      <c r="D70" s="478"/>
      <c r="E70" s="417" t="s">
        <v>521</v>
      </c>
      <c r="F70" s="357" t="s">
        <v>1441</v>
      </c>
      <c r="G70" s="358" t="s">
        <v>888</v>
      </c>
      <c r="H70" s="359" t="s">
        <v>1442</v>
      </c>
      <c r="I70" s="367" t="s">
        <v>666</v>
      </c>
      <c r="J70" s="510">
        <v>0</v>
      </c>
      <c r="K70" s="367"/>
      <c r="L70" s="483"/>
    </row>
    <row r="71" spans="1:12" ht="51.75" x14ac:dyDescent="0.25">
      <c r="A71" s="345">
        <v>69</v>
      </c>
      <c r="B71" s="493" t="s">
        <v>582</v>
      </c>
      <c r="C71" s="513" t="s">
        <v>1435</v>
      </c>
      <c r="D71" s="478"/>
      <c r="E71" s="417" t="s">
        <v>521</v>
      </c>
      <c r="F71" s="357" t="s">
        <v>1443</v>
      </c>
      <c r="G71" s="358" t="s">
        <v>587</v>
      </c>
      <c r="H71" s="359" t="s">
        <v>1444</v>
      </c>
      <c r="I71" s="367" t="s">
        <v>666</v>
      </c>
      <c r="J71" s="510">
        <v>0</v>
      </c>
      <c r="K71" s="367"/>
      <c r="L71" s="483"/>
    </row>
    <row r="72" spans="1:12" ht="51.75" x14ac:dyDescent="0.25">
      <c r="A72" s="338">
        <v>70</v>
      </c>
      <c r="B72" s="493" t="s">
        <v>582</v>
      </c>
      <c r="C72" s="513" t="s">
        <v>1435</v>
      </c>
      <c r="D72" s="514"/>
      <c r="E72" s="367" t="s">
        <v>521</v>
      </c>
      <c r="F72" s="358" t="s">
        <v>1445</v>
      </c>
      <c r="G72" s="358" t="s">
        <v>643</v>
      </c>
      <c r="H72" s="359" t="s">
        <v>1446</v>
      </c>
      <c r="I72" s="367" t="s">
        <v>666</v>
      </c>
      <c r="J72" s="510">
        <v>0</v>
      </c>
      <c r="K72" s="367"/>
      <c r="L72" s="483"/>
    </row>
    <row r="73" spans="1:12" x14ac:dyDescent="0.25">
      <c r="A73" s="345">
        <v>71</v>
      </c>
      <c r="B73" s="474" t="s">
        <v>1002</v>
      </c>
      <c r="C73" s="477" t="s">
        <v>1259</v>
      </c>
      <c r="D73" s="497"/>
      <c r="E73" s="497" t="s">
        <v>527</v>
      </c>
      <c r="F73" s="357" t="s">
        <v>1447</v>
      </c>
      <c r="G73" s="358" t="s">
        <v>1448</v>
      </c>
      <c r="H73" s="358" t="s">
        <v>1449</v>
      </c>
      <c r="I73" s="403" t="s">
        <v>572</v>
      </c>
      <c r="J73" s="360">
        <v>47455.9</v>
      </c>
      <c r="K73" s="511"/>
      <c r="L73" s="478"/>
    </row>
    <row r="74" spans="1:12" ht="39" x14ac:dyDescent="0.25">
      <c r="A74" s="345">
        <v>72</v>
      </c>
      <c r="B74" s="524" t="s">
        <v>1450</v>
      </c>
      <c r="C74" s="502" t="s">
        <v>1451</v>
      </c>
      <c r="D74" s="479"/>
      <c r="E74" s="399" t="s">
        <v>521</v>
      </c>
      <c r="F74" s="525" t="s">
        <v>1452</v>
      </c>
      <c r="G74" s="505" t="s">
        <v>1453</v>
      </c>
      <c r="H74" s="526" t="s">
        <v>1454</v>
      </c>
      <c r="I74" s="399" t="s">
        <v>1152</v>
      </c>
      <c r="J74" s="507">
        <v>0</v>
      </c>
      <c r="K74" s="479"/>
      <c r="L74" s="479"/>
    </row>
    <row r="75" spans="1:12" ht="39" x14ac:dyDescent="0.25">
      <c r="A75" s="338">
        <v>73</v>
      </c>
      <c r="B75" s="522" t="s">
        <v>1450</v>
      </c>
      <c r="C75" s="523" t="s">
        <v>1451</v>
      </c>
      <c r="D75" s="268"/>
      <c r="E75" s="367" t="s">
        <v>521</v>
      </c>
      <c r="F75" s="422" t="s">
        <v>1455</v>
      </c>
      <c r="G75" s="422" t="s">
        <v>1453</v>
      </c>
      <c r="H75" s="420" t="s">
        <v>1456</v>
      </c>
      <c r="I75" s="367" t="s">
        <v>764</v>
      </c>
      <c r="J75" s="424">
        <v>7500</v>
      </c>
      <c r="K75" s="268"/>
      <c r="L75" s="26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1"/>
  <sheetViews>
    <sheetView view="pageBreakPreview" zoomScaleNormal="100" zoomScaleSheetLayoutView="100" workbookViewId="0">
      <selection activeCell="G15" sqref="G15"/>
    </sheetView>
  </sheetViews>
  <sheetFormatPr defaultRowHeight="15.75" x14ac:dyDescent="0.25"/>
  <cols>
    <col min="1" max="1" width="18.25" customWidth="1"/>
    <col min="2" max="2" width="23.5" customWidth="1"/>
    <col min="3" max="3" width="32.75" customWidth="1"/>
    <col min="4" max="4" width="22" customWidth="1"/>
    <col min="5" max="5" width="15.875" customWidth="1"/>
  </cols>
  <sheetData>
    <row r="1" spans="1:5" ht="21" thickBot="1" x14ac:dyDescent="0.35">
      <c r="A1" s="651" t="s">
        <v>1457</v>
      </c>
      <c r="B1" s="651"/>
      <c r="C1" s="651"/>
      <c r="D1" s="651"/>
      <c r="E1" s="651"/>
    </row>
    <row r="2" spans="1:5" s="1" customFormat="1" ht="16.5" thickBot="1" x14ac:dyDescent="0.3">
      <c r="A2" s="78" t="s">
        <v>1458</v>
      </c>
      <c r="B2" s="82" t="s">
        <v>1459</v>
      </c>
      <c r="C2" s="82" t="s">
        <v>1460</v>
      </c>
      <c r="D2" s="82" t="s">
        <v>1461</v>
      </c>
      <c r="E2" s="79" t="s">
        <v>1462</v>
      </c>
    </row>
    <row r="3" spans="1:5" s="1" customFormat="1" x14ac:dyDescent="0.25">
      <c r="A3" s="81"/>
      <c r="B3" s="81"/>
      <c r="C3" s="81"/>
      <c r="D3" s="81"/>
      <c r="E3" s="81"/>
    </row>
    <row r="4" spans="1:5" s="1" customFormat="1" x14ac:dyDescent="0.25">
      <c r="A4" s="81"/>
      <c r="B4" s="81"/>
      <c r="C4" s="81"/>
      <c r="D4" s="81"/>
      <c r="E4" s="81"/>
    </row>
    <row r="5" spans="1:5" s="1" customFormat="1" x14ac:dyDescent="0.25">
      <c r="A5" s="81"/>
      <c r="B5" s="81"/>
      <c r="C5" s="81"/>
      <c r="D5" s="81"/>
      <c r="E5" s="81"/>
    </row>
    <row r="6" spans="1:5" s="1" customFormat="1" x14ac:dyDescent="0.25">
      <c r="A6" s="32"/>
      <c r="B6" s="32"/>
      <c r="C6" s="32"/>
      <c r="D6" s="32"/>
      <c r="E6" s="32"/>
    </row>
    <row r="7" spans="1:5" s="1" customFormat="1" x14ac:dyDescent="0.25">
      <c r="A7" s="32"/>
      <c r="B7" s="32"/>
      <c r="C7" s="32"/>
      <c r="D7" s="32"/>
      <c r="E7" s="32"/>
    </row>
    <row r="8" spans="1:5" s="1" customFormat="1" x14ac:dyDescent="0.25">
      <c r="A8" s="32"/>
      <c r="B8" s="32"/>
      <c r="C8" s="32"/>
      <c r="D8" s="32"/>
      <c r="E8" s="32"/>
    </row>
    <row r="9" spans="1:5" x14ac:dyDescent="0.25">
      <c r="A9" s="2"/>
      <c r="B9" s="2"/>
      <c r="C9" s="2"/>
      <c r="D9" s="2"/>
      <c r="E9" s="2"/>
    </row>
    <row r="10" spans="1:5" x14ac:dyDescent="0.25">
      <c r="A10" s="2"/>
      <c r="B10" s="2"/>
      <c r="C10" s="2"/>
      <c r="D10" s="2"/>
      <c r="E10" s="2"/>
    </row>
    <row r="11" spans="1:5" x14ac:dyDescent="0.25">
      <c r="D11" s="12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8"/>
  <sheetViews>
    <sheetView view="pageBreakPreview" topLeftCell="C1" zoomScale="85" zoomScaleNormal="80" zoomScaleSheetLayoutView="85" workbookViewId="0">
      <selection activeCell="N10" sqref="N10"/>
    </sheetView>
  </sheetViews>
  <sheetFormatPr defaultRowHeight="15.75" x14ac:dyDescent="0.25"/>
  <cols>
    <col min="1" max="1" width="10.625" customWidth="1"/>
    <col min="2" max="2" width="11.125" customWidth="1"/>
    <col min="3" max="3" width="11.5" customWidth="1"/>
    <col min="4" max="9" width="15.625" customWidth="1"/>
    <col min="10" max="10" width="15.75" customWidth="1"/>
    <col min="11" max="11" width="15.625" customWidth="1"/>
    <col min="12" max="12" width="2.75" customWidth="1"/>
    <col min="13" max="13" width="15.75" customWidth="1"/>
    <col min="14" max="14" width="15.625" customWidth="1"/>
    <col min="15" max="15" width="2.75" customWidth="1"/>
    <col min="16" max="16" width="15.625" customWidth="1"/>
    <col min="17" max="17" width="15.75" customWidth="1"/>
  </cols>
  <sheetData>
    <row r="1" spans="1:17" ht="45" customHeight="1" x14ac:dyDescent="0.3">
      <c r="A1" s="727" t="s">
        <v>1463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9"/>
    </row>
    <row r="2" spans="1:17" ht="104.25" customHeight="1" thickBot="1" x14ac:dyDescent="0.3">
      <c r="A2" s="730" t="s">
        <v>1464</v>
      </c>
      <c r="B2" s="730"/>
      <c r="C2" s="730"/>
      <c r="D2" s="730" t="s">
        <v>1465</v>
      </c>
      <c r="E2" s="730"/>
      <c r="F2" s="730" t="s">
        <v>1466</v>
      </c>
      <c r="G2" s="730"/>
      <c r="H2" s="730" t="s">
        <v>1467</v>
      </c>
      <c r="I2" s="730"/>
      <c r="J2" s="725" t="s">
        <v>1468</v>
      </c>
      <c r="K2" s="726"/>
      <c r="L2" s="726"/>
      <c r="M2" s="726"/>
      <c r="N2" s="726"/>
      <c r="O2" s="726"/>
      <c r="P2" s="726"/>
      <c r="Q2" s="726"/>
    </row>
    <row r="3" spans="1:17" ht="78.75" x14ac:dyDescent="0.25">
      <c r="A3" s="43" t="s">
        <v>331</v>
      </c>
      <c r="B3" s="191" t="s">
        <v>84</v>
      </c>
      <c r="C3" s="43" t="s">
        <v>1469</v>
      </c>
      <c r="D3" s="43" t="s">
        <v>1470</v>
      </c>
      <c r="E3" s="43" t="s">
        <v>1469</v>
      </c>
      <c r="F3" s="43" t="s">
        <v>183</v>
      </c>
      <c r="G3" s="43" t="s">
        <v>1469</v>
      </c>
      <c r="H3" s="43" t="s">
        <v>183</v>
      </c>
      <c r="I3" s="43" t="s">
        <v>1469</v>
      </c>
      <c r="J3" s="13" t="s">
        <v>183</v>
      </c>
      <c r="K3" s="193" t="s">
        <v>1471</v>
      </c>
      <c r="L3" s="695"/>
      <c r="M3" s="194" t="s">
        <v>1472</v>
      </c>
      <c r="N3" s="193" t="s">
        <v>1471</v>
      </c>
      <c r="O3" s="695"/>
      <c r="P3" s="195" t="s">
        <v>1473</v>
      </c>
      <c r="Q3" s="13" t="s">
        <v>1471</v>
      </c>
    </row>
    <row r="4" spans="1:17" x14ac:dyDescent="0.25">
      <c r="A4" s="13">
        <v>0</v>
      </c>
      <c r="B4" s="13">
        <v>0</v>
      </c>
      <c r="C4" s="13">
        <v>0</v>
      </c>
      <c r="D4" s="13">
        <v>0</v>
      </c>
      <c r="E4" s="13">
        <v>0</v>
      </c>
      <c r="F4" s="13"/>
      <c r="G4" s="13"/>
      <c r="H4" s="190"/>
      <c r="I4" s="190"/>
      <c r="J4" s="190"/>
      <c r="K4" s="192"/>
      <c r="L4" s="723"/>
      <c r="M4" s="3">
        <v>0</v>
      </c>
      <c r="N4" s="19">
        <v>0</v>
      </c>
      <c r="O4" s="723"/>
      <c r="P4" s="3">
        <v>0</v>
      </c>
      <c r="Q4" s="2">
        <v>0</v>
      </c>
    </row>
    <row r="5" spans="1:17" x14ac:dyDescent="0.25">
      <c r="A5" s="13"/>
      <c r="B5" s="13"/>
      <c r="C5" s="13"/>
      <c r="D5" s="13"/>
      <c r="E5" s="13"/>
      <c r="F5" s="13"/>
      <c r="G5" s="13"/>
      <c r="H5" s="190"/>
      <c r="I5" s="190"/>
      <c r="J5" s="190"/>
      <c r="K5" s="192"/>
      <c r="L5" s="723"/>
      <c r="M5" s="3"/>
      <c r="N5" s="19"/>
      <c r="O5" s="723"/>
      <c r="P5" s="3"/>
      <c r="Q5" s="2"/>
    </row>
    <row r="6" spans="1:17" x14ac:dyDescent="0.25">
      <c r="A6" s="13"/>
      <c r="B6" s="13"/>
      <c r="C6" s="13"/>
      <c r="D6" s="13"/>
      <c r="E6" s="13"/>
      <c r="F6" s="13"/>
      <c r="G6" s="13"/>
      <c r="H6" s="190"/>
      <c r="I6" s="190"/>
      <c r="J6" s="190"/>
      <c r="K6" s="192"/>
      <c r="L6" s="723"/>
      <c r="M6" s="3"/>
      <c r="N6" s="19"/>
      <c r="O6" s="723"/>
      <c r="P6" s="3"/>
      <c r="Q6" s="2"/>
    </row>
    <row r="7" spans="1:17" x14ac:dyDescent="0.25">
      <c r="A7" s="13"/>
      <c r="B7" s="13"/>
      <c r="C7" s="13"/>
      <c r="D7" s="13"/>
      <c r="E7" s="13"/>
      <c r="F7" s="13"/>
      <c r="G7" s="13"/>
      <c r="H7" s="190"/>
      <c r="I7" s="190"/>
      <c r="J7" s="190"/>
      <c r="K7" s="192"/>
      <c r="L7" s="723"/>
      <c r="M7" s="3"/>
      <c r="N7" s="19"/>
      <c r="O7" s="723"/>
      <c r="P7" s="3"/>
      <c r="Q7" s="2"/>
    </row>
    <row r="8" spans="1:17" ht="16.5" thickBot="1" x14ac:dyDescent="0.3">
      <c r="A8" s="2"/>
      <c r="B8" s="2"/>
      <c r="C8" s="2"/>
      <c r="D8" s="2"/>
      <c r="E8" s="11"/>
      <c r="F8" s="11"/>
      <c r="G8" s="11"/>
      <c r="H8" s="190"/>
      <c r="I8" s="190"/>
      <c r="J8" s="190"/>
      <c r="K8" s="192"/>
      <c r="L8" s="724"/>
      <c r="M8" s="3"/>
      <c r="N8" s="19"/>
      <c r="O8" s="724"/>
      <c r="P8" s="3"/>
      <c r="Q8" s="2"/>
    </row>
  </sheetData>
  <mergeCells count="8">
    <mergeCell ref="L3:L8"/>
    <mergeCell ref="J2:Q2"/>
    <mergeCell ref="O3:O8"/>
    <mergeCell ref="A1:Q1"/>
    <mergeCell ref="F2:G2"/>
    <mergeCell ref="H2:I2"/>
    <mergeCell ref="D2:E2"/>
    <mergeCell ref="A2:C2"/>
  </mergeCells>
  <pageMargins left="0.7" right="0.7" top="0.75" bottom="0.75" header="0.3" footer="0.3"/>
  <pageSetup paperSize="9" scale="6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1:C11"/>
  <sheetViews>
    <sheetView view="pageBreakPreview" zoomScale="60" zoomScaleNormal="100" workbookViewId="0">
      <selection activeCell="A3" sqref="A3"/>
    </sheetView>
  </sheetViews>
  <sheetFormatPr defaultRowHeight="15.75" x14ac:dyDescent="0.25"/>
  <sheetData>
    <row r="11" spans="1:3" x14ac:dyDescent="0.25">
      <c r="A11" s="181"/>
      <c r="B11" s="181"/>
      <c r="C11" s="18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view="pageBreakPreview" topLeftCell="A16" zoomScale="120" zoomScaleNormal="100" zoomScaleSheetLayoutView="120" workbookViewId="0">
      <selection activeCell="W9" sqref="W9"/>
    </sheetView>
  </sheetViews>
  <sheetFormatPr defaultRowHeight="15.75" x14ac:dyDescent="0.25"/>
  <cols>
    <col min="1" max="1" width="11.25" customWidth="1"/>
    <col min="2" max="2" width="8.25" customWidth="1"/>
    <col min="3" max="3" width="6" customWidth="1"/>
    <col min="4" max="4" width="9.25" customWidth="1"/>
    <col min="5" max="5" width="7" customWidth="1"/>
    <col min="6" max="6" width="7.375" customWidth="1"/>
    <col min="7" max="7" width="5.25" customWidth="1"/>
    <col min="8" max="8" width="5.375" customWidth="1"/>
    <col min="9" max="9" width="6.5" customWidth="1"/>
    <col min="10" max="10" width="4.625" customWidth="1"/>
    <col min="11" max="11" width="5.25" customWidth="1"/>
    <col min="12" max="12" width="6.375" customWidth="1"/>
  </cols>
  <sheetData>
    <row r="1" spans="1:12" ht="20.25" x14ac:dyDescent="0.3">
      <c r="A1" s="636" t="s">
        <v>53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</row>
    <row r="2" spans="1:12" ht="15.75" customHeight="1" x14ac:dyDescent="0.25">
      <c r="A2" s="637" t="s">
        <v>54</v>
      </c>
      <c r="B2" s="639" t="s">
        <v>55</v>
      </c>
      <c r="C2" s="641" t="s">
        <v>56</v>
      </c>
      <c r="D2" s="641"/>
      <c r="E2" s="641"/>
      <c r="F2" s="641"/>
      <c r="G2" s="641" t="s">
        <v>57</v>
      </c>
      <c r="H2" s="641"/>
      <c r="I2" s="641"/>
      <c r="J2" s="641"/>
      <c r="K2" s="642" t="s">
        <v>58</v>
      </c>
      <c r="L2" s="643"/>
    </row>
    <row r="3" spans="1:12" ht="25.5" customHeight="1" x14ac:dyDescent="0.25">
      <c r="A3" s="638"/>
      <c r="B3" s="640"/>
      <c r="C3" s="299" t="s">
        <v>59</v>
      </c>
      <c r="D3" s="299" t="s">
        <v>60</v>
      </c>
      <c r="E3" s="299" t="s">
        <v>61</v>
      </c>
      <c r="F3" s="299" t="s">
        <v>60</v>
      </c>
      <c r="G3" s="299" t="s">
        <v>59</v>
      </c>
      <c r="H3" s="299" t="s">
        <v>60</v>
      </c>
      <c r="I3" s="299" t="s">
        <v>61</v>
      </c>
      <c r="J3" s="299" t="s">
        <v>60</v>
      </c>
      <c r="K3" s="299" t="s">
        <v>62</v>
      </c>
      <c r="L3" s="300" t="s">
        <v>60</v>
      </c>
    </row>
    <row r="4" spans="1:12" ht="13.5" customHeight="1" x14ac:dyDescent="0.25">
      <c r="A4" s="301" t="s">
        <v>63</v>
      </c>
      <c r="B4" s="301">
        <v>1</v>
      </c>
      <c r="C4" s="264">
        <v>163</v>
      </c>
      <c r="D4" s="233">
        <v>142</v>
      </c>
      <c r="E4" s="264">
        <v>5</v>
      </c>
      <c r="F4" s="233">
        <v>5</v>
      </c>
      <c r="G4" s="264">
        <v>0</v>
      </c>
      <c r="H4" s="233">
        <v>0</v>
      </c>
      <c r="I4" s="264">
        <v>0</v>
      </c>
      <c r="J4" s="233">
        <v>0</v>
      </c>
      <c r="K4" s="302">
        <v>168</v>
      </c>
      <c r="L4" s="302">
        <v>147</v>
      </c>
    </row>
    <row r="5" spans="1:12" ht="13.5" customHeight="1" x14ac:dyDescent="0.25">
      <c r="A5" s="301"/>
      <c r="B5" s="301">
        <v>2</v>
      </c>
      <c r="C5" s="264">
        <v>34</v>
      </c>
      <c r="D5" s="233">
        <v>29</v>
      </c>
      <c r="E5" s="264">
        <v>1</v>
      </c>
      <c r="F5" s="233">
        <v>1</v>
      </c>
      <c r="G5" s="264">
        <v>0</v>
      </c>
      <c r="H5" s="233">
        <v>0</v>
      </c>
      <c r="I5" s="264">
        <v>0</v>
      </c>
      <c r="J5" s="233">
        <v>0</v>
      </c>
      <c r="K5" s="302">
        <v>35</v>
      </c>
      <c r="L5" s="302">
        <v>30</v>
      </c>
    </row>
    <row r="6" spans="1:12" ht="13.5" customHeight="1" x14ac:dyDescent="0.25">
      <c r="A6" s="301"/>
      <c r="B6" s="301" t="s">
        <v>64</v>
      </c>
      <c r="C6" s="265">
        <v>1607</v>
      </c>
      <c r="D6" s="266">
        <v>1109</v>
      </c>
      <c r="E6" s="265">
        <v>1303</v>
      </c>
      <c r="F6" s="233">
        <v>686</v>
      </c>
      <c r="G6" s="264">
        <v>0</v>
      </c>
      <c r="H6" s="233">
        <v>0</v>
      </c>
      <c r="I6" s="264">
        <v>0</v>
      </c>
      <c r="J6" s="233">
        <v>0</v>
      </c>
      <c r="K6" s="302">
        <v>2910</v>
      </c>
      <c r="L6" s="302">
        <v>1795</v>
      </c>
    </row>
    <row r="7" spans="1:12" ht="13.5" customHeight="1" x14ac:dyDescent="0.25">
      <c r="A7" s="301"/>
      <c r="B7" s="301">
        <v>3</v>
      </c>
      <c r="C7" s="264">
        <v>64</v>
      </c>
      <c r="D7" s="233">
        <v>44</v>
      </c>
      <c r="E7" s="264">
        <v>8</v>
      </c>
      <c r="F7" s="233">
        <v>4</v>
      </c>
      <c r="G7" s="264">
        <v>124</v>
      </c>
      <c r="H7" s="233">
        <v>58</v>
      </c>
      <c r="I7" s="264">
        <v>9</v>
      </c>
      <c r="J7" s="233">
        <v>5</v>
      </c>
      <c r="K7" s="302">
        <v>205</v>
      </c>
      <c r="L7" s="302">
        <v>111</v>
      </c>
    </row>
    <row r="8" spans="1:12" ht="13.5" customHeight="1" x14ac:dyDescent="0.25">
      <c r="A8" s="648" t="s">
        <v>65</v>
      </c>
      <c r="B8" s="648"/>
      <c r="C8" s="303">
        <v>1868</v>
      </c>
      <c r="D8" s="303">
        <v>1324</v>
      </c>
      <c r="E8" s="303">
        <v>1317</v>
      </c>
      <c r="F8" s="303">
        <v>696</v>
      </c>
      <c r="G8" s="303">
        <v>124</v>
      </c>
      <c r="H8" s="303">
        <v>58</v>
      </c>
      <c r="I8" s="303">
        <v>9</v>
      </c>
      <c r="J8" s="303">
        <v>5</v>
      </c>
      <c r="K8" s="302">
        <v>3318</v>
      </c>
      <c r="L8" s="302">
        <v>2083</v>
      </c>
    </row>
    <row r="9" spans="1:12" ht="13.5" customHeight="1" x14ac:dyDescent="0.25">
      <c r="A9" s="267" t="s">
        <v>66</v>
      </c>
      <c r="B9" s="301">
        <v>1</v>
      </c>
      <c r="C9" s="264">
        <v>474</v>
      </c>
      <c r="D9" s="233">
        <v>315</v>
      </c>
      <c r="E9" s="264">
        <v>45</v>
      </c>
      <c r="F9" s="233">
        <v>26</v>
      </c>
      <c r="G9" s="264">
        <v>0</v>
      </c>
      <c r="H9" s="233">
        <v>0</v>
      </c>
      <c r="I9" s="264">
        <v>0</v>
      </c>
      <c r="J9" s="233">
        <v>0</v>
      </c>
      <c r="K9" s="302">
        <v>519</v>
      </c>
      <c r="L9" s="302">
        <v>341</v>
      </c>
    </row>
    <row r="10" spans="1:12" ht="13.5" customHeight="1" x14ac:dyDescent="0.25">
      <c r="A10" s="301"/>
      <c r="B10" s="301">
        <v>2</v>
      </c>
      <c r="C10" s="264">
        <v>239</v>
      </c>
      <c r="D10" s="233">
        <v>162</v>
      </c>
      <c r="E10" s="264">
        <v>10</v>
      </c>
      <c r="F10" s="233">
        <v>6</v>
      </c>
      <c r="G10" s="264">
        <v>0</v>
      </c>
      <c r="H10" s="233">
        <v>0</v>
      </c>
      <c r="I10" s="264">
        <v>0</v>
      </c>
      <c r="J10" s="233">
        <v>0</v>
      </c>
      <c r="K10" s="302">
        <v>249</v>
      </c>
      <c r="L10" s="302">
        <v>168</v>
      </c>
    </row>
    <row r="11" spans="1:12" ht="13.5" customHeight="1" x14ac:dyDescent="0.25">
      <c r="A11" s="301"/>
      <c r="B11" s="301" t="s">
        <v>64</v>
      </c>
      <c r="C11" s="268">
        <v>0</v>
      </c>
      <c r="D11" s="268">
        <v>0</v>
      </c>
      <c r="E11" s="268">
        <v>0</v>
      </c>
      <c r="F11" s="268">
        <v>0</v>
      </c>
      <c r="G11" s="264">
        <v>0</v>
      </c>
      <c r="H11" s="233">
        <v>0</v>
      </c>
      <c r="I11" s="264">
        <v>0</v>
      </c>
      <c r="J11" s="233">
        <v>0</v>
      </c>
      <c r="K11" s="302">
        <v>0</v>
      </c>
      <c r="L11" s="302">
        <v>0</v>
      </c>
    </row>
    <row r="12" spans="1:12" ht="13.5" customHeight="1" x14ac:dyDescent="0.25">
      <c r="A12" s="301"/>
      <c r="B12" s="301">
        <v>3</v>
      </c>
      <c r="C12" s="264">
        <v>120</v>
      </c>
      <c r="D12" s="233">
        <v>70</v>
      </c>
      <c r="E12" s="264">
        <v>37</v>
      </c>
      <c r="F12" s="233">
        <v>19</v>
      </c>
      <c r="G12" s="264">
        <v>2</v>
      </c>
      <c r="H12" s="233">
        <v>0</v>
      </c>
      <c r="I12" s="264">
        <v>0</v>
      </c>
      <c r="J12" s="233">
        <v>0</v>
      </c>
      <c r="K12" s="302">
        <v>159</v>
      </c>
      <c r="L12" s="302">
        <v>89</v>
      </c>
    </row>
    <row r="13" spans="1:12" x14ac:dyDescent="0.25">
      <c r="A13" s="648" t="s">
        <v>67</v>
      </c>
      <c r="B13" s="648"/>
      <c r="C13" s="303">
        <v>833</v>
      </c>
      <c r="D13" s="303">
        <v>547</v>
      </c>
      <c r="E13" s="303">
        <v>92</v>
      </c>
      <c r="F13" s="303">
        <v>51</v>
      </c>
      <c r="G13" s="303">
        <v>2</v>
      </c>
      <c r="H13" s="303">
        <v>0</v>
      </c>
      <c r="I13" s="303">
        <v>0</v>
      </c>
      <c r="J13" s="303">
        <v>0</v>
      </c>
      <c r="K13" s="302">
        <v>927</v>
      </c>
      <c r="L13" s="302">
        <v>598</v>
      </c>
    </row>
    <row r="14" spans="1:12" x14ac:dyDescent="0.25">
      <c r="A14" s="267" t="s">
        <v>68</v>
      </c>
      <c r="B14" s="301">
        <v>1</v>
      </c>
      <c r="C14" s="264">
        <v>453</v>
      </c>
      <c r="D14" s="233">
        <v>282</v>
      </c>
      <c r="E14" s="264">
        <v>9</v>
      </c>
      <c r="F14" s="233">
        <v>7</v>
      </c>
      <c r="G14" s="264">
        <v>168</v>
      </c>
      <c r="H14" s="233">
        <v>105</v>
      </c>
      <c r="I14" s="264">
        <v>1</v>
      </c>
      <c r="J14" s="233">
        <v>1</v>
      </c>
      <c r="K14" s="302">
        <v>631</v>
      </c>
      <c r="L14" s="302">
        <v>395</v>
      </c>
    </row>
    <row r="15" spans="1:12" x14ac:dyDescent="0.25">
      <c r="A15" s="301"/>
      <c r="B15" s="301">
        <v>2</v>
      </c>
      <c r="C15" s="264">
        <v>235</v>
      </c>
      <c r="D15" s="233">
        <v>149</v>
      </c>
      <c r="E15" s="264">
        <v>2</v>
      </c>
      <c r="F15" s="233">
        <v>2</v>
      </c>
      <c r="G15" s="264">
        <v>71</v>
      </c>
      <c r="H15" s="233">
        <v>39</v>
      </c>
      <c r="I15" s="264">
        <v>1</v>
      </c>
      <c r="J15" s="233">
        <v>1</v>
      </c>
      <c r="K15" s="302">
        <v>309</v>
      </c>
      <c r="L15" s="302">
        <v>191</v>
      </c>
    </row>
    <row r="16" spans="1:12" x14ac:dyDescent="0.25">
      <c r="A16" s="301"/>
      <c r="B16" s="301" t="s">
        <v>64</v>
      </c>
      <c r="C16" s="268">
        <v>0</v>
      </c>
      <c r="D16" s="268">
        <v>0</v>
      </c>
      <c r="E16" s="268">
        <v>0</v>
      </c>
      <c r="F16" s="268">
        <v>0</v>
      </c>
      <c r="G16" s="268">
        <v>0</v>
      </c>
      <c r="H16" s="268">
        <v>0</v>
      </c>
      <c r="I16" s="268">
        <v>0</v>
      </c>
      <c r="J16" s="268">
        <v>0</v>
      </c>
      <c r="K16" s="302">
        <v>0</v>
      </c>
      <c r="L16" s="302">
        <v>0</v>
      </c>
    </row>
    <row r="17" spans="1:12" x14ac:dyDescent="0.25">
      <c r="A17" s="301"/>
      <c r="B17" s="301">
        <v>3</v>
      </c>
      <c r="C17" s="264">
        <v>35</v>
      </c>
      <c r="D17" s="233">
        <v>19</v>
      </c>
      <c r="E17" s="264">
        <v>0</v>
      </c>
      <c r="F17" s="233">
        <v>0</v>
      </c>
      <c r="G17" s="264">
        <v>18</v>
      </c>
      <c r="H17" s="233">
        <v>5</v>
      </c>
      <c r="I17" s="264">
        <v>0</v>
      </c>
      <c r="J17" s="233">
        <v>0</v>
      </c>
      <c r="K17" s="302">
        <v>53</v>
      </c>
      <c r="L17" s="302">
        <v>24</v>
      </c>
    </row>
    <row r="18" spans="1:12" x14ac:dyDescent="0.25">
      <c r="A18" s="648" t="s">
        <v>69</v>
      </c>
      <c r="B18" s="648"/>
      <c r="C18" s="303">
        <v>723</v>
      </c>
      <c r="D18" s="303">
        <v>450</v>
      </c>
      <c r="E18" s="303">
        <v>11</v>
      </c>
      <c r="F18" s="303">
        <v>9</v>
      </c>
      <c r="G18" s="303">
        <v>257</v>
      </c>
      <c r="H18" s="303">
        <v>149</v>
      </c>
      <c r="I18" s="303">
        <v>2</v>
      </c>
      <c r="J18" s="303">
        <v>2</v>
      </c>
      <c r="K18" s="302">
        <v>993</v>
      </c>
      <c r="L18" s="302">
        <v>610</v>
      </c>
    </row>
    <row r="19" spans="1:12" x14ac:dyDescent="0.25">
      <c r="A19" s="267" t="s">
        <v>70</v>
      </c>
      <c r="B19" s="301">
        <v>1</v>
      </c>
      <c r="C19" s="264">
        <v>246</v>
      </c>
      <c r="D19" s="233">
        <v>173</v>
      </c>
      <c r="E19" s="264">
        <v>197</v>
      </c>
      <c r="F19" s="233">
        <v>114</v>
      </c>
      <c r="G19" s="264">
        <v>100</v>
      </c>
      <c r="H19" s="233">
        <v>67</v>
      </c>
      <c r="I19" s="264">
        <v>0</v>
      </c>
      <c r="J19" s="233">
        <v>0</v>
      </c>
      <c r="K19" s="302">
        <v>543</v>
      </c>
      <c r="L19" s="302">
        <v>354</v>
      </c>
    </row>
    <row r="20" spans="1:12" x14ac:dyDescent="0.25">
      <c r="A20" s="301"/>
      <c r="B20" s="301">
        <v>2</v>
      </c>
      <c r="C20" s="264">
        <v>121</v>
      </c>
      <c r="D20" s="233">
        <v>93</v>
      </c>
      <c r="E20" s="264">
        <v>20</v>
      </c>
      <c r="F20" s="233">
        <v>12</v>
      </c>
      <c r="G20" s="264">
        <v>39</v>
      </c>
      <c r="H20" s="233">
        <v>29</v>
      </c>
      <c r="I20" s="264">
        <v>0</v>
      </c>
      <c r="J20" s="233">
        <v>0</v>
      </c>
      <c r="K20" s="302">
        <v>180</v>
      </c>
      <c r="L20" s="302">
        <v>134</v>
      </c>
    </row>
    <row r="21" spans="1:12" x14ac:dyDescent="0.25">
      <c r="A21" s="301"/>
      <c r="B21" s="301" t="s">
        <v>64</v>
      </c>
      <c r="C21" s="268">
        <v>0</v>
      </c>
      <c r="D21" s="268">
        <v>0</v>
      </c>
      <c r="E21" s="268">
        <v>0</v>
      </c>
      <c r="F21" s="268">
        <v>0</v>
      </c>
      <c r="G21" s="268">
        <v>0</v>
      </c>
      <c r="H21" s="268">
        <v>0</v>
      </c>
      <c r="I21" s="268">
        <v>0</v>
      </c>
      <c r="J21" s="268">
        <v>0</v>
      </c>
      <c r="K21" s="302">
        <v>0</v>
      </c>
      <c r="L21" s="302">
        <v>0</v>
      </c>
    </row>
    <row r="22" spans="1:12" x14ac:dyDescent="0.25">
      <c r="A22" s="301"/>
      <c r="B22" s="301">
        <v>3</v>
      </c>
      <c r="C22" s="264">
        <v>8</v>
      </c>
      <c r="D22" s="233">
        <v>5</v>
      </c>
      <c r="E22" s="264">
        <v>1</v>
      </c>
      <c r="F22" s="233">
        <v>0</v>
      </c>
      <c r="G22" s="264">
        <v>4</v>
      </c>
      <c r="H22" s="233">
        <v>3</v>
      </c>
      <c r="I22" s="264">
        <v>0</v>
      </c>
      <c r="J22" s="233">
        <v>0</v>
      </c>
      <c r="K22" s="302">
        <v>13</v>
      </c>
      <c r="L22" s="302">
        <v>8</v>
      </c>
    </row>
    <row r="23" spans="1:12" x14ac:dyDescent="0.25">
      <c r="A23" s="648" t="s">
        <v>71</v>
      </c>
      <c r="B23" s="648"/>
      <c r="C23" s="303">
        <v>375</v>
      </c>
      <c r="D23" s="303">
        <v>271</v>
      </c>
      <c r="E23" s="303">
        <v>218</v>
      </c>
      <c r="F23" s="303">
        <v>126</v>
      </c>
      <c r="G23" s="303">
        <v>143</v>
      </c>
      <c r="H23" s="303">
        <v>99</v>
      </c>
      <c r="I23" s="303">
        <v>0</v>
      </c>
      <c r="J23" s="303">
        <v>0</v>
      </c>
      <c r="K23" s="302">
        <v>736</v>
      </c>
      <c r="L23" s="302">
        <v>496</v>
      </c>
    </row>
    <row r="24" spans="1:12" x14ac:dyDescent="0.25">
      <c r="A24" s="267" t="s">
        <v>72</v>
      </c>
      <c r="B24" s="301">
        <v>1</v>
      </c>
      <c r="C24" s="264">
        <v>853</v>
      </c>
      <c r="D24" s="233">
        <v>661</v>
      </c>
      <c r="E24" s="264">
        <v>113</v>
      </c>
      <c r="F24" s="233">
        <v>94</v>
      </c>
      <c r="G24" s="264">
        <v>20</v>
      </c>
      <c r="H24" s="233">
        <v>15</v>
      </c>
      <c r="I24" s="264">
        <v>1</v>
      </c>
      <c r="J24" s="233">
        <v>0</v>
      </c>
      <c r="K24" s="302">
        <v>987</v>
      </c>
      <c r="L24" s="302">
        <v>770</v>
      </c>
    </row>
    <row r="25" spans="1:12" x14ac:dyDescent="0.25">
      <c r="A25" s="301"/>
      <c r="B25" s="301">
        <v>2</v>
      </c>
      <c r="C25" s="264">
        <v>325</v>
      </c>
      <c r="D25" s="233">
        <v>268</v>
      </c>
      <c r="E25" s="264">
        <v>43</v>
      </c>
      <c r="F25" s="233">
        <v>30</v>
      </c>
      <c r="G25" s="264">
        <v>19</v>
      </c>
      <c r="H25" s="233">
        <v>15</v>
      </c>
      <c r="I25" s="264">
        <v>0</v>
      </c>
      <c r="J25" s="233">
        <v>0</v>
      </c>
      <c r="K25" s="302">
        <v>387</v>
      </c>
      <c r="L25" s="302">
        <v>313</v>
      </c>
    </row>
    <row r="26" spans="1:12" x14ac:dyDescent="0.25">
      <c r="A26" s="301"/>
      <c r="B26" s="301" t="s">
        <v>64</v>
      </c>
      <c r="C26" s="268">
        <v>0</v>
      </c>
      <c r="D26" s="268">
        <v>0</v>
      </c>
      <c r="E26" s="268">
        <v>0</v>
      </c>
      <c r="F26" s="268">
        <v>0</v>
      </c>
      <c r="G26" s="268">
        <v>0</v>
      </c>
      <c r="H26" s="268">
        <v>0</v>
      </c>
      <c r="I26" s="268">
        <v>0</v>
      </c>
      <c r="J26" s="268">
        <v>0</v>
      </c>
      <c r="K26" s="302">
        <v>0</v>
      </c>
      <c r="L26" s="302">
        <v>0</v>
      </c>
    </row>
    <row r="27" spans="1:12" x14ac:dyDescent="0.25">
      <c r="A27" s="301"/>
      <c r="B27" s="301">
        <v>3</v>
      </c>
      <c r="C27" s="264">
        <v>52</v>
      </c>
      <c r="D27" s="233">
        <v>32</v>
      </c>
      <c r="E27" s="264">
        <v>3</v>
      </c>
      <c r="F27" s="233">
        <v>1</v>
      </c>
      <c r="G27" s="264">
        <v>15</v>
      </c>
      <c r="H27" s="233">
        <v>11</v>
      </c>
      <c r="I27" s="264">
        <v>2</v>
      </c>
      <c r="J27" s="233">
        <v>0</v>
      </c>
      <c r="K27" s="302">
        <v>72</v>
      </c>
      <c r="L27" s="302">
        <v>44</v>
      </c>
    </row>
    <row r="28" spans="1:12" x14ac:dyDescent="0.25">
      <c r="A28" s="648" t="s">
        <v>73</v>
      </c>
      <c r="B28" s="648"/>
      <c r="C28" s="303">
        <v>1230</v>
      </c>
      <c r="D28" s="303">
        <v>961</v>
      </c>
      <c r="E28" s="303">
        <v>159</v>
      </c>
      <c r="F28" s="303">
        <v>125</v>
      </c>
      <c r="G28" s="303">
        <v>54</v>
      </c>
      <c r="H28" s="303">
        <v>41</v>
      </c>
      <c r="I28" s="303">
        <v>3</v>
      </c>
      <c r="J28" s="303">
        <v>0</v>
      </c>
      <c r="K28" s="302">
        <v>1446</v>
      </c>
      <c r="L28" s="302">
        <v>1127</v>
      </c>
    </row>
    <row r="29" spans="1:12" x14ac:dyDescent="0.25">
      <c r="A29" s="267" t="s">
        <v>74</v>
      </c>
      <c r="B29" s="301">
        <v>1</v>
      </c>
      <c r="C29" s="264">
        <v>59</v>
      </c>
      <c r="D29" s="233">
        <v>23</v>
      </c>
      <c r="E29" s="264">
        <v>11</v>
      </c>
      <c r="F29" s="233">
        <v>6</v>
      </c>
      <c r="G29" s="268">
        <v>0</v>
      </c>
      <c r="H29" s="268">
        <v>0</v>
      </c>
      <c r="I29" s="268">
        <v>0</v>
      </c>
      <c r="J29" s="268">
        <v>0</v>
      </c>
      <c r="K29" s="302">
        <v>70</v>
      </c>
      <c r="L29" s="302">
        <v>29</v>
      </c>
    </row>
    <row r="30" spans="1:12" x14ac:dyDescent="0.25">
      <c r="A30" s="301"/>
      <c r="B30" s="301">
        <v>2</v>
      </c>
      <c r="C30" s="268">
        <v>0</v>
      </c>
      <c r="D30" s="268">
        <v>0</v>
      </c>
      <c r="E30" s="268">
        <v>0</v>
      </c>
      <c r="F30" s="268">
        <v>0</v>
      </c>
      <c r="G30" s="268">
        <v>0</v>
      </c>
      <c r="H30" s="268">
        <v>0</v>
      </c>
      <c r="I30" s="268">
        <v>0</v>
      </c>
      <c r="J30" s="268">
        <v>0</v>
      </c>
      <c r="K30" s="302">
        <v>0</v>
      </c>
      <c r="L30" s="302">
        <v>0</v>
      </c>
    </row>
    <row r="31" spans="1:12" x14ac:dyDescent="0.25">
      <c r="A31" s="301"/>
      <c r="B31" s="301" t="s">
        <v>64</v>
      </c>
      <c r="C31" s="268">
        <v>0</v>
      </c>
      <c r="D31" s="268">
        <v>0</v>
      </c>
      <c r="E31" s="268">
        <v>0</v>
      </c>
      <c r="F31" s="268">
        <v>0</v>
      </c>
      <c r="G31" s="268">
        <v>0</v>
      </c>
      <c r="H31" s="268">
        <v>0</v>
      </c>
      <c r="I31" s="268">
        <v>0</v>
      </c>
      <c r="J31" s="268">
        <v>0</v>
      </c>
      <c r="K31" s="302">
        <v>0</v>
      </c>
      <c r="L31" s="302">
        <v>0</v>
      </c>
    </row>
    <row r="32" spans="1:12" x14ac:dyDescent="0.25">
      <c r="A32" s="304"/>
      <c r="B32" s="304">
        <v>3</v>
      </c>
      <c r="C32" s="305">
        <v>0</v>
      </c>
      <c r="D32" s="305">
        <v>0</v>
      </c>
      <c r="E32" s="305">
        <v>0</v>
      </c>
      <c r="F32" s="305">
        <v>0</v>
      </c>
      <c r="G32" s="305">
        <v>0</v>
      </c>
      <c r="H32" s="305">
        <v>0</v>
      </c>
      <c r="I32" s="305">
        <v>0</v>
      </c>
      <c r="J32" s="305">
        <v>0</v>
      </c>
      <c r="K32" s="306">
        <v>0</v>
      </c>
      <c r="L32" s="306">
        <v>0</v>
      </c>
    </row>
    <row r="33" spans="1:12" x14ac:dyDescent="0.25">
      <c r="A33" s="649" t="s">
        <v>75</v>
      </c>
      <c r="B33" s="650"/>
      <c r="C33" s="470">
        <v>59</v>
      </c>
      <c r="D33" s="470">
        <v>23</v>
      </c>
      <c r="E33" s="470">
        <v>11</v>
      </c>
      <c r="F33" s="470">
        <v>6</v>
      </c>
      <c r="G33" s="470">
        <v>0</v>
      </c>
      <c r="H33" s="470">
        <v>0</v>
      </c>
      <c r="I33" s="470">
        <v>0</v>
      </c>
      <c r="J33" s="470">
        <v>0</v>
      </c>
      <c r="K33" s="471">
        <v>70</v>
      </c>
      <c r="L33" s="472">
        <v>29</v>
      </c>
    </row>
    <row r="34" spans="1:12" x14ac:dyDescent="0.25">
      <c r="A34" s="644" t="s">
        <v>76</v>
      </c>
      <c r="B34" s="467">
        <v>1</v>
      </c>
      <c r="C34" s="468">
        <v>2248</v>
      </c>
      <c r="D34" s="468">
        <v>1596</v>
      </c>
      <c r="E34" s="468">
        <v>380</v>
      </c>
      <c r="F34" s="468">
        <v>252</v>
      </c>
      <c r="G34" s="468">
        <v>288</v>
      </c>
      <c r="H34" s="468">
        <v>187</v>
      </c>
      <c r="I34" s="468">
        <v>2</v>
      </c>
      <c r="J34" s="468">
        <v>1</v>
      </c>
      <c r="K34" s="468">
        <v>2918</v>
      </c>
      <c r="L34" s="469">
        <v>2036</v>
      </c>
    </row>
    <row r="35" spans="1:12" x14ac:dyDescent="0.25">
      <c r="A35" s="645"/>
      <c r="B35" s="307">
        <v>2</v>
      </c>
      <c r="C35" s="302">
        <v>954</v>
      </c>
      <c r="D35" s="302">
        <v>701</v>
      </c>
      <c r="E35" s="302">
        <v>76</v>
      </c>
      <c r="F35" s="302">
        <v>51</v>
      </c>
      <c r="G35" s="302">
        <v>129</v>
      </c>
      <c r="H35" s="302">
        <v>83</v>
      </c>
      <c r="I35" s="302">
        <v>1</v>
      </c>
      <c r="J35" s="302">
        <v>1</v>
      </c>
      <c r="K35" s="302">
        <v>1160</v>
      </c>
      <c r="L35" s="308">
        <v>836</v>
      </c>
    </row>
    <row r="36" spans="1:12" x14ac:dyDescent="0.25">
      <c r="A36" s="645"/>
      <c r="B36" s="307" t="s">
        <v>64</v>
      </c>
      <c r="C36" s="309">
        <v>1607</v>
      </c>
      <c r="D36" s="309">
        <v>1109</v>
      </c>
      <c r="E36" s="302">
        <v>1303</v>
      </c>
      <c r="F36" s="302">
        <v>686</v>
      </c>
      <c r="G36" s="302">
        <v>0</v>
      </c>
      <c r="H36" s="302">
        <v>0</v>
      </c>
      <c r="I36" s="302">
        <v>0</v>
      </c>
      <c r="J36" s="302">
        <v>0</v>
      </c>
      <c r="K36" s="302">
        <v>2910</v>
      </c>
      <c r="L36" s="308">
        <v>1795</v>
      </c>
    </row>
    <row r="37" spans="1:12" x14ac:dyDescent="0.25">
      <c r="A37" s="645"/>
      <c r="B37" s="307">
        <v>3</v>
      </c>
      <c r="C37" s="302">
        <v>279</v>
      </c>
      <c r="D37" s="302">
        <v>170</v>
      </c>
      <c r="E37" s="302">
        <v>49</v>
      </c>
      <c r="F37" s="302">
        <v>24</v>
      </c>
      <c r="G37" s="302">
        <v>163</v>
      </c>
      <c r="H37" s="302">
        <v>77</v>
      </c>
      <c r="I37" s="302">
        <v>11</v>
      </c>
      <c r="J37" s="302">
        <v>5</v>
      </c>
      <c r="K37" s="302">
        <v>502</v>
      </c>
      <c r="L37" s="308">
        <v>276</v>
      </c>
    </row>
    <row r="38" spans="1:12" x14ac:dyDescent="0.25">
      <c r="A38" s="646" t="s">
        <v>77</v>
      </c>
      <c r="B38" s="647"/>
      <c r="C38" s="310">
        <v>5088</v>
      </c>
      <c r="D38" s="310">
        <v>3576</v>
      </c>
      <c r="E38" s="310">
        <v>1808</v>
      </c>
      <c r="F38" s="310">
        <v>1013</v>
      </c>
      <c r="G38" s="310">
        <v>580</v>
      </c>
      <c r="H38" s="310">
        <v>347</v>
      </c>
      <c r="I38" s="310">
        <v>14</v>
      </c>
      <c r="J38" s="310">
        <v>7</v>
      </c>
      <c r="K38" s="310">
        <v>7490</v>
      </c>
      <c r="L38" s="311">
        <v>4943</v>
      </c>
    </row>
    <row r="39" spans="1:12" x14ac:dyDescent="0.25">
      <c r="A39" s="46"/>
    </row>
    <row r="40" spans="1:12" x14ac:dyDescent="0.25">
      <c r="A40" t="s">
        <v>78</v>
      </c>
    </row>
  </sheetData>
  <mergeCells count="14">
    <mergeCell ref="A34:A37"/>
    <mergeCell ref="A38:B38"/>
    <mergeCell ref="A8:B8"/>
    <mergeCell ref="A13:B13"/>
    <mergeCell ref="A18:B18"/>
    <mergeCell ref="A23:B23"/>
    <mergeCell ref="A28:B28"/>
    <mergeCell ref="A33:B33"/>
    <mergeCell ref="A1:L1"/>
    <mergeCell ref="A2:A3"/>
    <mergeCell ref="B2:B3"/>
    <mergeCell ref="C2:F2"/>
    <mergeCell ref="G2:J2"/>
    <mergeCell ref="K2:L2"/>
  </mergeCells>
  <pageMargins left="0.74803149606299213" right="0.15748031496062992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view="pageBreakPreview" zoomScale="140" zoomScaleNormal="100" zoomScaleSheetLayoutView="140" workbookViewId="0">
      <selection activeCell="J24" sqref="J24"/>
    </sheetView>
  </sheetViews>
  <sheetFormatPr defaultRowHeight="15.75" x14ac:dyDescent="0.25"/>
  <cols>
    <col min="1" max="1" width="10.625" customWidth="1"/>
    <col min="2" max="2" width="7.625" customWidth="1"/>
    <col min="3" max="6" width="10.625" customWidth="1"/>
    <col min="7" max="7" width="9.5" customWidth="1"/>
  </cols>
  <sheetData>
    <row r="1" spans="1:13" ht="20.25" x14ac:dyDescent="0.3">
      <c r="A1" s="651" t="s">
        <v>79</v>
      </c>
      <c r="B1" s="636"/>
      <c r="C1" s="636"/>
      <c r="D1" s="636"/>
      <c r="E1" s="636"/>
      <c r="F1" s="636"/>
      <c r="G1" s="636"/>
    </row>
    <row r="2" spans="1:13" ht="16.5" thickBot="1" x14ac:dyDescent="0.3">
      <c r="A2" s="652" t="s">
        <v>56</v>
      </c>
      <c r="B2" s="652"/>
      <c r="C2" s="652"/>
      <c r="D2" s="652"/>
      <c r="E2" s="652"/>
      <c r="F2" s="652"/>
      <c r="G2" s="652"/>
    </row>
    <row r="3" spans="1:13" x14ac:dyDescent="0.25">
      <c r="A3" s="74" t="s">
        <v>80</v>
      </c>
      <c r="B3" s="58">
        <v>2022</v>
      </c>
      <c r="C3" s="58">
        <v>2021</v>
      </c>
      <c r="D3" s="58">
        <v>2020</v>
      </c>
      <c r="E3" s="58">
        <v>2019</v>
      </c>
      <c r="F3" s="58">
        <v>2018</v>
      </c>
      <c r="G3" s="58">
        <v>2017</v>
      </c>
      <c r="J3" s="333"/>
      <c r="K3" s="333"/>
      <c r="L3" s="333"/>
      <c r="M3" s="333"/>
    </row>
    <row r="4" spans="1:13" x14ac:dyDescent="0.25">
      <c r="A4" s="10">
        <v>1</v>
      </c>
      <c r="B4" s="44">
        <v>2628</v>
      </c>
      <c r="C4" s="44">
        <v>2615</v>
      </c>
      <c r="D4" s="44">
        <v>2515</v>
      </c>
      <c r="E4" s="44">
        <v>2276</v>
      </c>
      <c r="F4" s="44">
        <v>2264</v>
      </c>
      <c r="G4" s="44">
        <v>2341</v>
      </c>
      <c r="J4" s="333"/>
      <c r="K4" s="333"/>
      <c r="L4" s="333"/>
      <c r="M4" s="333"/>
    </row>
    <row r="5" spans="1:13" x14ac:dyDescent="0.25">
      <c r="A5" s="38">
        <v>2</v>
      </c>
      <c r="B5" s="2">
        <v>1030</v>
      </c>
      <c r="C5" s="44">
        <v>988</v>
      </c>
      <c r="D5" s="44">
        <v>923</v>
      </c>
      <c r="E5" s="44">
        <v>964</v>
      </c>
      <c r="F5" s="44">
        <v>1086</v>
      </c>
      <c r="G5" s="44">
        <v>1185</v>
      </c>
      <c r="J5" s="333"/>
      <c r="K5" s="333"/>
      <c r="L5" s="333"/>
      <c r="M5" s="333"/>
    </row>
    <row r="6" spans="1:13" x14ac:dyDescent="0.25">
      <c r="A6" s="38" t="s">
        <v>64</v>
      </c>
      <c r="B6" s="2">
        <v>2910</v>
      </c>
      <c r="C6" s="44">
        <v>2922</v>
      </c>
      <c r="D6" s="44">
        <v>2883</v>
      </c>
      <c r="E6" s="44">
        <v>2815</v>
      </c>
      <c r="F6" s="44">
        <v>2754</v>
      </c>
      <c r="G6" s="44">
        <v>2706</v>
      </c>
      <c r="J6" s="333"/>
      <c r="K6" s="333"/>
      <c r="L6" s="333"/>
      <c r="M6" s="333"/>
    </row>
    <row r="7" spans="1:13" x14ac:dyDescent="0.25">
      <c r="A7" s="38">
        <v>3</v>
      </c>
      <c r="B7" s="2">
        <v>328</v>
      </c>
      <c r="C7" s="44">
        <v>325</v>
      </c>
      <c r="D7" s="44">
        <v>349</v>
      </c>
      <c r="E7" s="44">
        <v>333</v>
      </c>
      <c r="F7" s="44">
        <v>324</v>
      </c>
      <c r="G7" s="44">
        <v>331</v>
      </c>
      <c r="J7" s="333"/>
      <c r="K7" s="333"/>
      <c r="L7" s="333"/>
      <c r="M7" s="333"/>
    </row>
    <row r="8" spans="1:13" x14ac:dyDescent="0.25">
      <c r="A8" s="83" t="s">
        <v>58</v>
      </c>
      <c r="B8" s="36">
        <f t="shared" ref="B8:G8" si="0">SUM(B4:B7)</f>
        <v>6896</v>
      </c>
      <c r="C8" s="36">
        <f t="shared" si="0"/>
        <v>6850</v>
      </c>
      <c r="D8" s="36">
        <f t="shared" si="0"/>
        <v>6670</v>
      </c>
      <c r="E8" s="36">
        <f t="shared" si="0"/>
        <v>6388</v>
      </c>
      <c r="F8" s="36">
        <f t="shared" si="0"/>
        <v>6428</v>
      </c>
      <c r="G8" s="36">
        <f t="shared" si="0"/>
        <v>6563</v>
      </c>
      <c r="J8" s="333"/>
      <c r="K8" s="333"/>
      <c r="L8" s="333"/>
      <c r="M8" s="333"/>
    </row>
    <row r="9" spans="1:13" x14ac:dyDescent="0.25">
      <c r="A9" s="652" t="s">
        <v>57</v>
      </c>
      <c r="B9" s="652"/>
      <c r="C9" s="652"/>
      <c r="D9" s="652"/>
      <c r="E9" s="652"/>
      <c r="F9" s="652"/>
      <c r="G9" s="652"/>
      <c r="J9" s="333"/>
      <c r="K9" s="333"/>
      <c r="L9" s="333"/>
      <c r="M9" s="333"/>
    </row>
    <row r="10" spans="1:13" ht="16.5" thickBot="1" x14ac:dyDescent="0.3">
      <c r="A10" s="74" t="s">
        <v>80</v>
      </c>
      <c r="B10" s="58">
        <v>2022</v>
      </c>
      <c r="C10" s="58">
        <v>2021</v>
      </c>
      <c r="D10" s="58">
        <v>2020</v>
      </c>
      <c r="E10" s="58">
        <v>2019</v>
      </c>
      <c r="F10" s="58">
        <v>2018</v>
      </c>
      <c r="G10" s="58">
        <v>2017</v>
      </c>
    </row>
    <row r="11" spans="1:13" x14ac:dyDescent="0.25">
      <c r="A11" s="10">
        <v>1</v>
      </c>
      <c r="B11" s="44">
        <v>290</v>
      </c>
      <c r="C11" s="44">
        <v>323</v>
      </c>
      <c r="D11" s="44">
        <v>298</v>
      </c>
      <c r="E11" s="44">
        <v>267</v>
      </c>
      <c r="F11" s="44">
        <v>287</v>
      </c>
      <c r="G11" s="44">
        <v>330</v>
      </c>
    </row>
    <row r="12" spans="1:13" x14ac:dyDescent="0.25">
      <c r="A12" s="38">
        <v>2</v>
      </c>
      <c r="B12" s="2">
        <v>130</v>
      </c>
      <c r="C12" s="44">
        <v>126</v>
      </c>
      <c r="D12" s="44">
        <v>109</v>
      </c>
      <c r="E12" s="44">
        <v>106</v>
      </c>
      <c r="F12" s="44">
        <v>106</v>
      </c>
      <c r="G12" s="44">
        <v>92</v>
      </c>
    </row>
    <row r="13" spans="1:13" x14ac:dyDescent="0.25">
      <c r="A13" s="38" t="s">
        <v>64</v>
      </c>
      <c r="B13" s="2"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</row>
    <row r="14" spans="1:13" x14ac:dyDescent="0.25">
      <c r="A14" s="38">
        <v>3</v>
      </c>
      <c r="B14" s="2">
        <v>174</v>
      </c>
      <c r="C14" s="44">
        <v>183</v>
      </c>
      <c r="D14" s="44">
        <v>183</v>
      </c>
      <c r="E14" s="44">
        <v>214</v>
      </c>
      <c r="F14" s="44">
        <v>216</v>
      </c>
      <c r="G14" s="44">
        <v>205</v>
      </c>
    </row>
    <row r="15" spans="1:13" x14ac:dyDescent="0.25">
      <c r="A15" s="83" t="s">
        <v>58</v>
      </c>
      <c r="B15" s="36">
        <f t="shared" ref="B15:G15" si="1">SUM(B11:B14)</f>
        <v>594</v>
      </c>
      <c r="C15" s="36">
        <f t="shared" si="1"/>
        <v>632</v>
      </c>
      <c r="D15" s="36">
        <f t="shared" si="1"/>
        <v>590</v>
      </c>
      <c r="E15" s="36">
        <f t="shared" si="1"/>
        <v>587</v>
      </c>
      <c r="F15" s="36">
        <f t="shared" si="1"/>
        <v>609</v>
      </c>
      <c r="G15" s="36">
        <f t="shared" si="1"/>
        <v>627</v>
      </c>
    </row>
    <row r="16" spans="1:13" ht="16.5" thickBot="1" x14ac:dyDescent="0.3">
      <c r="A16" s="653" t="s">
        <v>81</v>
      </c>
      <c r="B16" s="653"/>
      <c r="C16" s="653"/>
      <c r="D16" s="653"/>
      <c r="E16" s="653"/>
      <c r="F16" s="653"/>
      <c r="G16" s="653"/>
    </row>
    <row r="17" spans="1:7" ht="16.5" thickBot="1" x14ac:dyDescent="0.3">
      <c r="A17" s="74" t="s">
        <v>82</v>
      </c>
      <c r="B17" s="58">
        <v>2022</v>
      </c>
      <c r="C17" s="58">
        <v>2021</v>
      </c>
      <c r="D17" s="58">
        <v>2020</v>
      </c>
      <c r="E17" s="58">
        <v>2019</v>
      </c>
      <c r="F17" s="58">
        <v>2018</v>
      </c>
      <c r="G17" s="58">
        <v>2017</v>
      </c>
    </row>
    <row r="18" spans="1:7" x14ac:dyDescent="0.25">
      <c r="A18" s="91">
        <v>1</v>
      </c>
      <c r="B18" s="55">
        <f t="shared" ref="B18:G18" si="2">+B11+B4</f>
        <v>2918</v>
      </c>
      <c r="C18" s="55">
        <f t="shared" si="2"/>
        <v>2938</v>
      </c>
      <c r="D18" s="55">
        <f t="shared" si="2"/>
        <v>2813</v>
      </c>
      <c r="E18" s="55">
        <f t="shared" si="2"/>
        <v>2543</v>
      </c>
      <c r="F18" s="55">
        <f t="shared" si="2"/>
        <v>2551</v>
      </c>
      <c r="G18" s="55">
        <f t="shared" si="2"/>
        <v>2671</v>
      </c>
    </row>
    <row r="19" spans="1:7" x14ac:dyDescent="0.25">
      <c r="A19" s="91">
        <v>2</v>
      </c>
      <c r="B19" s="55">
        <f t="shared" ref="B19:G19" si="3">+B12+B5</f>
        <v>1160</v>
      </c>
      <c r="C19" s="55">
        <f t="shared" si="3"/>
        <v>1114</v>
      </c>
      <c r="D19" s="55">
        <f t="shared" si="3"/>
        <v>1032</v>
      </c>
      <c r="E19" s="55">
        <f t="shared" si="3"/>
        <v>1070</v>
      </c>
      <c r="F19" s="55">
        <f t="shared" si="3"/>
        <v>1192</v>
      </c>
      <c r="G19" s="55">
        <f t="shared" si="3"/>
        <v>1277</v>
      </c>
    </row>
    <row r="20" spans="1:7" x14ac:dyDescent="0.25">
      <c r="A20" s="83" t="s">
        <v>64</v>
      </c>
      <c r="B20" s="55">
        <f t="shared" ref="B20:G20" si="4">+B13+B6</f>
        <v>2910</v>
      </c>
      <c r="C20" s="55">
        <f t="shared" si="4"/>
        <v>2922</v>
      </c>
      <c r="D20" s="55">
        <f t="shared" si="4"/>
        <v>2883</v>
      </c>
      <c r="E20" s="55">
        <f t="shared" si="4"/>
        <v>2815</v>
      </c>
      <c r="F20" s="55">
        <f t="shared" si="4"/>
        <v>2754</v>
      </c>
      <c r="G20" s="55">
        <f t="shared" si="4"/>
        <v>2706</v>
      </c>
    </row>
    <row r="21" spans="1:7" x14ac:dyDescent="0.25">
      <c r="A21" s="83">
        <v>3</v>
      </c>
      <c r="B21" s="55">
        <f t="shared" ref="B21:G21" si="5">+B14+B7</f>
        <v>502</v>
      </c>
      <c r="C21" s="55">
        <f t="shared" si="5"/>
        <v>508</v>
      </c>
      <c r="D21" s="55">
        <f t="shared" si="5"/>
        <v>532</v>
      </c>
      <c r="E21" s="55">
        <f t="shared" si="5"/>
        <v>547</v>
      </c>
      <c r="F21" s="55">
        <f t="shared" si="5"/>
        <v>540</v>
      </c>
      <c r="G21" s="55">
        <f t="shared" si="5"/>
        <v>536</v>
      </c>
    </row>
    <row r="22" spans="1:7" x14ac:dyDescent="0.25">
      <c r="A22" s="83" t="s">
        <v>58</v>
      </c>
      <c r="B22" s="36">
        <f t="shared" ref="B22:G22" si="6">SUM(B18:B21)</f>
        <v>7490</v>
      </c>
      <c r="C22" s="36">
        <f t="shared" si="6"/>
        <v>7482</v>
      </c>
      <c r="D22" s="36">
        <f t="shared" si="6"/>
        <v>7260</v>
      </c>
      <c r="E22" s="36">
        <f t="shared" si="6"/>
        <v>6975</v>
      </c>
      <c r="F22" s="36">
        <f t="shared" si="6"/>
        <v>7037</v>
      </c>
      <c r="G22" s="36">
        <f t="shared" si="6"/>
        <v>7190</v>
      </c>
    </row>
    <row r="24" spans="1:7" x14ac:dyDescent="0.25">
      <c r="A24" t="s">
        <v>78</v>
      </c>
    </row>
  </sheetData>
  <mergeCells count="4">
    <mergeCell ref="A1:G1"/>
    <mergeCell ref="A2:G2"/>
    <mergeCell ref="A9:G9"/>
    <mergeCell ref="A16:G16"/>
  </mergeCells>
  <phoneticPr fontId="2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0"/>
  <sheetViews>
    <sheetView view="pageBreakPreview" topLeftCell="A12" zoomScale="130" zoomScaleNormal="100" zoomScaleSheetLayoutView="130" workbookViewId="0">
      <selection activeCell="R8" sqref="R8"/>
    </sheetView>
  </sheetViews>
  <sheetFormatPr defaultRowHeight="15.75" x14ac:dyDescent="0.25"/>
  <cols>
    <col min="1" max="1" width="17.25" customWidth="1"/>
    <col min="2" max="2" width="8.125" customWidth="1"/>
    <col min="3" max="3" width="4.875" customWidth="1"/>
    <col min="4" max="4" width="6.375" customWidth="1"/>
    <col min="5" max="5" width="5.5" customWidth="1"/>
    <col min="6" max="6" width="5.25" customWidth="1"/>
    <col min="7" max="7" width="4.625" customWidth="1"/>
    <col min="8" max="8" width="5.375" customWidth="1"/>
    <col min="9" max="10" width="5.125" customWidth="1"/>
    <col min="11" max="11" width="6.625" customWidth="1"/>
    <col min="12" max="12" width="6" customWidth="1"/>
    <col min="13" max="13" width="4.75" customWidth="1"/>
    <col min="14" max="14" width="5" customWidth="1"/>
    <col min="15" max="15" width="4.75" customWidth="1"/>
    <col min="16" max="16" width="5" customWidth="1"/>
  </cols>
  <sheetData>
    <row r="1" spans="1:13" ht="36" customHeight="1" thickBot="1" x14ac:dyDescent="0.3">
      <c r="A1" s="660" t="s">
        <v>83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</row>
    <row r="2" spans="1:13" x14ac:dyDescent="0.25">
      <c r="A2" s="731"/>
      <c r="B2" s="661" t="s">
        <v>84</v>
      </c>
      <c r="C2" s="661" t="s">
        <v>56</v>
      </c>
      <c r="D2" s="661"/>
      <c r="E2" s="661"/>
      <c r="F2" s="661"/>
      <c r="G2" s="661" t="s">
        <v>57</v>
      </c>
      <c r="H2" s="661"/>
      <c r="I2" s="661"/>
      <c r="J2" s="661"/>
      <c r="K2" s="661" t="s">
        <v>58</v>
      </c>
      <c r="L2" s="662"/>
      <c r="M2" s="4"/>
    </row>
    <row r="3" spans="1:13" ht="51.75" customHeight="1" thickBot="1" x14ac:dyDescent="0.3">
      <c r="A3" s="732"/>
      <c r="B3" s="663"/>
      <c r="C3" s="269" t="s">
        <v>59</v>
      </c>
      <c r="D3" s="270" t="s">
        <v>60</v>
      </c>
      <c r="E3" s="269" t="s">
        <v>61</v>
      </c>
      <c r="F3" s="270" t="s">
        <v>60</v>
      </c>
      <c r="G3" s="269" t="s">
        <v>59</v>
      </c>
      <c r="H3" s="270" t="s">
        <v>60</v>
      </c>
      <c r="I3" s="269" t="s">
        <v>61</v>
      </c>
      <c r="J3" s="270" t="s">
        <v>60</v>
      </c>
      <c r="K3" s="271" t="s">
        <v>62</v>
      </c>
      <c r="L3" s="272" t="s">
        <v>60</v>
      </c>
      <c r="M3" s="4"/>
    </row>
    <row r="4" spans="1:13" x14ac:dyDescent="0.25">
      <c r="A4" s="273" t="s">
        <v>63</v>
      </c>
      <c r="B4" s="274">
        <v>1</v>
      </c>
      <c r="C4" s="282">
        <v>40</v>
      </c>
      <c r="D4" s="282">
        <v>35</v>
      </c>
      <c r="E4" s="282">
        <v>0</v>
      </c>
      <c r="F4" s="282">
        <v>0</v>
      </c>
      <c r="G4" s="282">
        <v>0</v>
      </c>
      <c r="H4" s="282">
        <v>0</v>
      </c>
      <c r="I4" s="282">
        <v>0</v>
      </c>
      <c r="J4" s="282">
        <v>0</v>
      </c>
      <c r="K4" s="275">
        <f>+C4+E4+G4+I4</f>
        <v>40</v>
      </c>
      <c r="L4" s="276">
        <f>+D4+F4+H4+J4</f>
        <v>35</v>
      </c>
    </row>
    <row r="5" spans="1:13" x14ac:dyDescent="0.25">
      <c r="A5" s="273"/>
      <c r="B5" s="274">
        <v>2</v>
      </c>
      <c r="C5" s="282">
        <v>21</v>
      </c>
      <c r="D5" s="282">
        <v>17</v>
      </c>
      <c r="E5" s="282">
        <v>0</v>
      </c>
      <c r="F5" s="282">
        <v>0</v>
      </c>
      <c r="G5" s="282">
        <v>0</v>
      </c>
      <c r="H5" s="282">
        <v>0</v>
      </c>
      <c r="I5" s="282">
        <v>0</v>
      </c>
      <c r="J5" s="282">
        <v>0</v>
      </c>
      <c r="K5" s="277">
        <f t="shared" ref="K5:K38" si="0">+C5+E5+G5+I5</f>
        <v>21</v>
      </c>
      <c r="L5" s="278">
        <f t="shared" ref="L5:L38" si="1">+D5+F5+H5+J5</f>
        <v>17</v>
      </c>
    </row>
    <row r="6" spans="1:13" x14ac:dyDescent="0.25">
      <c r="A6" s="273"/>
      <c r="B6" s="274" t="s">
        <v>64</v>
      </c>
      <c r="C6" s="282">
        <v>235</v>
      </c>
      <c r="D6" s="282">
        <v>165</v>
      </c>
      <c r="E6" s="282">
        <v>175</v>
      </c>
      <c r="F6" s="282">
        <v>99</v>
      </c>
      <c r="G6" s="282">
        <v>0</v>
      </c>
      <c r="H6" s="282">
        <v>0</v>
      </c>
      <c r="I6" s="282">
        <v>0</v>
      </c>
      <c r="J6" s="282">
        <v>0</v>
      </c>
      <c r="K6" s="277">
        <f t="shared" si="0"/>
        <v>410</v>
      </c>
      <c r="L6" s="278">
        <f t="shared" si="1"/>
        <v>264</v>
      </c>
    </row>
    <row r="7" spans="1:13" x14ac:dyDescent="0.25">
      <c r="A7" s="273"/>
      <c r="B7" s="274">
        <v>3</v>
      </c>
      <c r="C7" s="282">
        <v>15</v>
      </c>
      <c r="D7" s="282">
        <v>12</v>
      </c>
      <c r="E7" s="282">
        <v>1</v>
      </c>
      <c r="F7" s="282">
        <v>1</v>
      </c>
      <c r="G7" s="282">
        <v>18</v>
      </c>
      <c r="H7" s="282">
        <v>11</v>
      </c>
      <c r="I7" s="282">
        <v>1</v>
      </c>
      <c r="J7" s="282">
        <v>1</v>
      </c>
      <c r="K7" s="277">
        <f t="shared" si="0"/>
        <v>35</v>
      </c>
      <c r="L7" s="278">
        <f t="shared" si="1"/>
        <v>25</v>
      </c>
    </row>
    <row r="8" spans="1:13" x14ac:dyDescent="0.25">
      <c r="A8" s="656" t="s">
        <v>65</v>
      </c>
      <c r="B8" s="657"/>
      <c r="C8" s="283">
        <f>SUM(C4:C7)</f>
        <v>311</v>
      </c>
      <c r="D8" s="283">
        <f>SUM(D4:D7)</f>
        <v>229</v>
      </c>
      <c r="E8" s="283">
        <f>SUM(E4:E7)</f>
        <v>176</v>
      </c>
      <c r="F8" s="283">
        <f>SUM(F4:F7)</f>
        <v>100</v>
      </c>
      <c r="G8" s="283">
        <f>SUM(G4:G7)</f>
        <v>18</v>
      </c>
      <c r="H8" s="283">
        <f t="shared" ref="H8:J8" si="2">SUM(H4:H7)</f>
        <v>11</v>
      </c>
      <c r="I8" s="283">
        <f t="shared" si="2"/>
        <v>1</v>
      </c>
      <c r="J8" s="283">
        <f t="shared" si="2"/>
        <v>1</v>
      </c>
      <c r="K8" s="277">
        <f>+C8+E8+G8+I8</f>
        <v>506</v>
      </c>
      <c r="L8" s="278">
        <f t="shared" ref="L8" si="3">+D8+F8+H8+J8</f>
        <v>341</v>
      </c>
    </row>
    <row r="9" spans="1:13" x14ac:dyDescent="0.25">
      <c r="A9" s="273" t="s">
        <v>66</v>
      </c>
      <c r="B9" s="274">
        <v>1</v>
      </c>
      <c r="C9" s="284">
        <v>106</v>
      </c>
      <c r="D9" s="284">
        <v>72</v>
      </c>
      <c r="E9" s="284">
        <v>5</v>
      </c>
      <c r="F9" s="284">
        <v>4</v>
      </c>
      <c r="G9" s="284">
        <v>0</v>
      </c>
      <c r="H9" s="284">
        <v>0</v>
      </c>
      <c r="I9" s="284">
        <v>0</v>
      </c>
      <c r="J9" s="284">
        <v>0</v>
      </c>
      <c r="K9" s="277">
        <f t="shared" si="0"/>
        <v>111</v>
      </c>
      <c r="L9" s="278">
        <f t="shared" si="1"/>
        <v>76</v>
      </c>
    </row>
    <row r="10" spans="1:13" x14ac:dyDescent="0.25">
      <c r="A10" s="273"/>
      <c r="B10" s="274">
        <v>2</v>
      </c>
      <c r="C10" s="284">
        <v>116</v>
      </c>
      <c r="D10" s="284">
        <v>82</v>
      </c>
      <c r="E10" s="284">
        <v>0</v>
      </c>
      <c r="F10" s="284">
        <v>0</v>
      </c>
      <c r="G10" s="284">
        <v>0</v>
      </c>
      <c r="H10" s="284">
        <v>0</v>
      </c>
      <c r="I10" s="284">
        <v>0</v>
      </c>
      <c r="J10" s="284">
        <v>0</v>
      </c>
      <c r="K10" s="277">
        <f t="shared" si="0"/>
        <v>116</v>
      </c>
      <c r="L10" s="278">
        <f t="shared" si="1"/>
        <v>82</v>
      </c>
    </row>
    <row r="11" spans="1:13" x14ac:dyDescent="0.25">
      <c r="A11" s="273"/>
      <c r="B11" s="274" t="s">
        <v>64</v>
      </c>
      <c r="C11" s="284">
        <v>0</v>
      </c>
      <c r="D11" s="284">
        <v>0</v>
      </c>
      <c r="E11" s="284">
        <v>0</v>
      </c>
      <c r="F11" s="284">
        <v>0</v>
      </c>
      <c r="G11" s="284">
        <v>0</v>
      </c>
      <c r="H11" s="284">
        <v>0</v>
      </c>
      <c r="I11" s="284">
        <v>0</v>
      </c>
      <c r="J11" s="284">
        <v>0</v>
      </c>
      <c r="K11" s="277">
        <f t="shared" si="0"/>
        <v>0</v>
      </c>
      <c r="L11" s="278">
        <f t="shared" si="1"/>
        <v>0</v>
      </c>
    </row>
    <row r="12" spans="1:13" x14ac:dyDescent="0.25">
      <c r="A12" s="273"/>
      <c r="B12" s="274">
        <v>3</v>
      </c>
      <c r="C12" s="284">
        <v>31</v>
      </c>
      <c r="D12" s="284">
        <v>23</v>
      </c>
      <c r="E12" s="284">
        <v>0</v>
      </c>
      <c r="F12" s="284">
        <v>0</v>
      </c>
      <c r="G12" s="284">
        <v>0</v>
      </c>
      <c r="H12" s="284">
        <v>0</v>
      </c>
      <c r="I12" s="284">
        <v>0</v>
      </c>
      <c r="J12" s="284">
        <v>0</v>
      </c>
      <c r="K12" s="277">
        <f t="shared" si="0"/>
        <v>31</v>
      </c>
      <c r="L12" s="278">
        <f t="shared" si="1"/>
        <v>23</v>
      </c>
    </row>
    <row r="13" spans="1:13" x14ac:dyDescent="0.25">
      <c r="A13" s="656" t="s">
        <v>85</v>
      </c>
      <c r="B13" s="657"/>
      <c r="C13" s="283">
        <f>SUM(C9:C12)</f>
        <v>253</v>
      </c>
      <c r="D13" s="283">
        <f>SUM(D9:D12)</f>
        <v>177</v>
      </c>
      <c r="E13" s="283">
        <f>SUM(E9:E12)</f>
        <v>5</v>
      </c>
      <c r="F13" s="283">
        <f>SUM(F9:F12)</f>
        <v>4</v>
      </c>
      <c r="G13" s="283">
        <f t="shared" ref="G13:J13" si="4">SUM(G9:G12)</f>
        <v>0</v>
      </c>
      <c r="H13" s="283">
        <f t="shared" si="4"/>
        <v>0</v>
      </c>
      <c r="I13" s="283">
        <f t="shared" si="4"/>
        <v>0</v>
      </c>
      <c r="J13" s="283">
        <f t="shared" si="4"/>
        <v>0</v>
      </c>
      <c r="K13" s="277">
        <f t="shared" si="0"/>
        <v>258</v>
      </c>
      <c r="L13" s="278">
        <f t="shared" si="1"/>
        <v>181</v>
      </c>
    </row>
    <row r="14" spans="1:13" x14ac:dyDescent="0.25">
      <c r="A14" s="273" t="s">
        <v>68</v>
      </c>
      <c r="B14" s="274">
        <v>1</v>
      </c>
      <c r="C14" s="282">
        <v>104</v>
      </c>
      <c r="D14" s="284">
        <v>71</v>
      </c>
      <c r="E14" s="284">
        <v>1</v>
      </c>
      <c r="F14" s="284">
        <v>1</v>
      </c>
      <c r="G14" s="284">
        <v>17</v>
      </c>
      <c r="H14" s="284">
        <v>11</v>
      </c>
      <c r="I14" s="284">
        <v>0</v>
      </c>
      <c r="J14" s="284">
        <v>0</v>
      </c>
      <c r="K14" s="277">
        <f t="shared" si="0"/>
        <v>122</v>
      </c>
      <c r="L14" s="278">
        <f t="shared" si="1"/>
        <v>83</v>
      </c>
    </row>
    <row r="15" spans="1:13" x14ac:dyDescent="0.25">
      <c r="A15" s="273"/>
      <c r="B15" s="274">
        <v>2</v>
      </c>
      <c r="C15" s="282">
        <v>85</v>
      </c>
      <c r="D15" s="284">
        <v>62</v>
      </c>
      <c r="E15" s="284">
        <v>1</v>
      </c>
      <c r="F15" s="284">
        <v>0</v>
      </c>
      <c r="G15" s="284">
        <v>4</v>
      </c>
      <c r="H15" s="284">
        <v>2</v>
      </c>
      <c r="I15" s="284">
        <v>0</v>
      </c>
      <c r="J15" s="284">
        <v>0</v>
      </c>
      <c r="K15" s="277">
        <f t="shared" si="0"/>
        <v>90</v>
      </c>
      <c r="L15" s="278">
        <f t="shared" si="1"/>
        <v>64</v>
      </c>
    </row>
    <row r="16" spans="1:13" x14ac:dyDescent="0.25">
      <c r="A16" s="273"/>
      <c r="B16" s="274" t="s">
        <v>64</v>
      </c>
      <c r="C16" s="284">
        <v>0</v>
      </c>
      <c r="D16" s="284">
        <v>0</v>
      </c>
      <c r="E16" s="284">
        <v>0</v>
      </c>
      <c r="F16" s="284">
        <v>0</v>
      </c>
      <c r="G16" s="284">
        <v>0</v>
      </c>
      <c r="H16" s="284">
        <v>0</v>
      </c>
      <c r="I16" s="284">
        <v>0</v>
      </c>
      <c r="J16" s="284">
        <v>0</v>
      </c>
      <c r="K16" s="277">
        <f t="shared" si="0"/>
        <v>0</v>
      </c>
      <c r="L16" s="278">
        <f t="shared" si="1"/>
        <v>0</v>
      </c>
    </row>
    <row r="17" spans="1:12" x14ac:dyDescent="0.25">
      <c r="A17" s="273"/>
      <c r="B17" s="274">
        <v>3</v>
      </c>
      <c r="C17" s="284">
        <v>5</v>
      </c>
      <c r="D17" s="284">
        <v>4</v>
      </c>
      <c r="E17" s="284">
        <v>0</v>
      </c>
      <c r="F17" s="284">
        <v>0</v>
      </c>
      <c r="G17" s="284">
        <v>5</v>
      </c>
      <c r="H17" s="284">
        <v>4</v>
      </c>
      <c r="I17" s="284">
        <v>0</v>
      </c>
      <c r="J17" s="284">
        <v>0</v>
      </c>
      <c r="K17" s="277">
        <f t="shared" si="0"/>
        <v>10</v>
      </c>
      <c r="L17" s="278">
        <f t="shared" si="1"/>
        <v>8</v>
      </c>
    </row>
    <row r="18" spans="1:12" x14ac:dyDescent="0.25">
      <c r="A18" s="656" t="s">
        <v>86</v>
      </c>
      <c r="B18" s="657"/>
      <c r="C18" s="283">
        <f>SUM(C14:C17)</f>
        <v>194</v>
      </c>
      <c r="D18" s="283">
        <f>SUM(D14:D17)</f>
        <v>137</v>
      </c>
      <c r="E18" s="283">
        <f>SUM(E14:E17)</f>
        <v>2</v>
      </c>
      <c r="F18" s="283">
        <f>SUM(F14:F17)</f>
        <v>1</v>
      </c>
      <c r="G18" s="283">
        <f t="shared" ref="G18:I18" si="5">SUM(G14:G17)</f>
        <v>26</v>
      </c>
      <c r="H18" s="283">
        <f t="shared" si="5"/>
        <v>17</v>
      </c>
      <c r="I18" s="283">
        <f t="shared" si="5"/>
        <v>0</v>
      </c>
      <c r="J18" s="283">
        <f>SUM(J14:J17)</f>
        <v>0</v>
      </c>
      <c r="K18" s="277">
        <f t="shared" si="0"/>
        <v>222</v>
      </c>
      <c r="L18" s="278">
        <f t="shared" si="1"/>
        <v>155</v>
      </c>
    </row>
    <row r="19" spans="1:12" x14ac:dyDescent="0.25">
      <c r="A19" s="273" t="s">
        <v>70</v>
      </c>
      <c r="B19" s="274">
        <v>1</v>
      </c>
      <c r="C19" s="284">
        <v>63</v>
      </c>
      <c r="D19" s="284">
        <v>46</v>
      </c>
      <c r="E19" s="284">
        <v>19</v>
      </c>
      <c r="F19" s="284">
        <v>16</v>
      </c>
      <c r="G19" s="284">
        <v>9</v>
      </c>
      <c r="H19" s="284">
        <v>7</v>
      </c>
      <c r="I19" s="284">
        <v>0</v>
      </c>
      <c r="J19" s="284">
        <v>0</v>
      </c>
      <c r="K19" s="277">
        <f t="shared" si="0"/>
        <v>91</v>
      </c>
      <c r="L19" s="278">
        <f t="shared" si="1"/>
        <v>69</v>
      </c>
    </row>
    <row r="20" spans="1:12" x14ac:dyDescent="0.25">
      <c r="A20" s="273"/>
      <c r="B20" s="274">
        <v>2</v>
      </c>
      <c r="C20" s="284">
        <v>55</v>
      </c>
      <c r="D20" s="284">
        <v>47</v>
      </c>
      <c r="E20" s="284">
        <v>3</v>
      </c>
      <c r="F20" s="284">
        <v>2</v>
      </c>
      <c r="G20" s="284">
        <v>8</v>
      </c>
      <c r="H20" s="284">
        <v>6</v>
      </c>
      <c r="I20" s="284">
        <v>0</v>
      </c>
      <c r="J20" s="284">
        <v>0</v>
      </c>
      <c r="K20" s="277">
        <f t="shared" si="0"/>
        <v>66</v>
      </c>
      <c r="L20" s="278">
        <f t="shared" si="1"/>
        <v>55</v>
      </c>
    </row>
    <row r="21" spans="1:12" x14ac:dyDescent="0.25">
      <c r="A21" s="273"/>
      <c r="B21" s="274" t="s">
        <v>64</v>
      </c>
      <c r="C21" s="284">
        <v>0</v>
      </c>
      <c r="D21" s="284">
        <v>0</v>
      </c>
      <c r="E21" s="284">
        <v>0</v>
      </c>
      <c r="F21" s="284">
        <v>0</v>
      </c>
      <c r="G21" s="284">
        <v>0</v>
      </c>
      <c r="H21" s="284">
        <v>0</v>
      </c>
      <c r="I21" s="284">
        <v>0</v>
      </c>
      <c r="J21" s="284">
        <v>0</v>
      </c>
      <c r="K21" s="277">
        <f t="shared" si="0"/>
        <v>0</v>
      </c>
      <c r="L21" s="278">
        <f t="shared" si="1"/>
        <v>0</v>
      </c>
    </row>
    <row r="22" spans="1:12" x14ac:dyDescent="0.25">
      <c r="A22" s="273"/>
      <c r="B22" s="274">
        <v>3</v>
      </c>
      <c r="C22" s="284">
        <v>2</v>
      </c>
      <c r="D22" s="284">
        <v>1</v>
      </c>
      <c r="E22" s="284">
        <v>0</v>
      </c>
      <c r="F22" s="284">
        <v>0</v>
      </c>
      <c r="G22" s="284">
        <v>1</v>
      </c>
      <c r="H22" s="284">
        <v>0</v>
      </c>
      <c r="I22" s="284">
        <v>0</v>
      </c>
      <c r="J22" s="284">
        <v>0</v>
      </c>
      <c r="K22" s="277">
        <f t="shared" si="0"/>
        <v>3</v>
      </c>
      <c r="L22" s="278">
        <f t="shared" si="1"/>
        <v>1</v>
      </c>
    </row>
    <row r="23" spans="1:12" x14ac:dyDescent="0.25">
      <c r="A23" s="656" t="s">
        <v>71</v>
      </c>
      <c r="B23" s="657"/>
      <c r="C23" s="283">
        <f>SUM(C19:C22)</f>
        <v>120</v>
      </c>
      <c r="D23" s="283">
        <f>SUM(D19:D22)</f>
        <v>94</v>
      </c>
      <c r="E23" s="283">
        <f>SUM(E19:E22)</f>
        <v>22</v>
      </c>
      <c r="F23" s="283">
        <f>SUM(F19:F22)</f>
        <v>18</v>
      </c>
      <c r="G23" s="283">
        <f t="shared" ref="G23:J23" si="6">SUM(G19:G22)</f>
        <v>18</v>
      </c>
      <c r="H23" s="283">
        <f t="shared" si="6"/>
        <v>13</v>
      </c>
      <c r="I23" s="283">
        <f t="shared" si="6"/>
        <v>0</v>
      </c>
      <c r="J23" s="283">
        <f t="shared" si="6"/>
        <v>0</v>
      </c>
      <c r="K23" s="277">
        <f t="shared" si="0"/>
        <v>160</v>
      </c>
      <c r="L23" s="278">
        <f t="shared" si="1"/>
        <v>125</v>
      </c>
    </row>
    <row r="24" spans="1:12" x14ac:dyDescent="0.25">
      <c r="A24" s="273" t="s">
        <v>72</v>
      </c>
      <c r="B24" s="274">
        <v>1</v>
      </c>
      <c r="C24" s="284">
        <v>173</v>
      </c>
      <c r="D24" s="284">
        <v>142</v>
      </c>
      <c r="E24" s="284">
        <v>12</v>
      </c>
      <c r="F24" s="284">
        <v>8</v>
      </c>
      <c r="G24" s="284">
        <v>6</v>
      </c>
      <c r="H24" s="284">
        <v>6</v>
      </c>
      <c r="I24" s="284">
        <v>0</v>
      </c>
      <c r="J24" s="284">
        <v>0</v>
      </c>
      <c r="K24" s="277">
        <f t="shared" si="0"/>
        <v>191</v>
      </c>
      <c r="L24" s="278">
        <f t="shared" si="1"/>
        <v>156</v>
      </c>
    </row>
    <row r="25" spans="1:12" x14ac:dyDescent="0.25">
      <c r="A25" s="273"/>
      <c r="B25" s="274">
        <v>2</v>
      </c>
      <c r="C25" s="284">
        <v>107</v>
      </c>
      <c r="D25" s="284">
        <v>86</v>
      </c>
      <c r="E25" s="284">
        <v>15</v>
      </c>
      <c r="F25" s="284">
        <v>12</v>
      </c>
      <c r="G25" s="284">
        <v>6</v>
      </c>
      <c r="H25" s="284">
        <v>4</v>
      </c>
      <c r="I25" s="284">
        <v>0</v>
      </c>
      <c r="J25" s="284">
        <v>0</v>
      </c>
      <c r="K25" s="277">
        <f t="shared" si="0"/>
        <v>128</v>
      </c>
      <c r="L25" s="278">
        <f t="shared" si="1"/>
        <v>102</v>
      </c>
    </row>
    <row r="26" spans="1:12" x14ac:dyDescent="0.25">
      <c r="A26" s="273"/>
      <c r="B26" s="274" t="s">
        <v>64</v>
      </c>
      <c r="C26" s="284">
        <v>0</v>
      </c>
      <c r="D26" s="284">
        <v>0</v>
      </c>
      <c r="E26" s="284">
        <v>0</v>
      </c>
      <c r="F26" s="284">
        <v>0</v>
      </c>
      <c r="G26" s="284">
        <v>0</v>
      </c>
      <c r="H26" s="284">
        <v>0</v>
      </c>
      <c r="I26" s="284">
        <v>0</v>
      </c>
      <c r="J26" s="284">
        <v>0</v>
      </c>
      <c r="K26" s="277">
        <f t="shared" si="0"/>
        <v>0</v>
      </c>
      <c r="L26" s="278">
        <f t="shared" si="1"/>
        <v>0</v>
      </c>
    </row>
    <row r="27" spans="1:12" x14ac:dyDescent="0.25">
      <c r="A27" s="273"/>
      <c r="B27" s="274">
        <v>3</v>
      </c>
      <c r="C27" s="284">
        <v>19</v>
      </c>
      <c r="D27" s="284">
        <v>13</v>
      </c>
      <c r="E27" s="284">
        <v>0</v>
      </c>
      <c r="F27" s="284">
        <v>0</v>
      </c>
      <c r="G27" s="284">
        <v>2</v>
      </c>
      <c r="H27" s="284">
        <v>2</v>
      </c>
      <c r="I27" s="284">
        <v>2</v>
      </c>
      <c r="J27" s="284">
        <v>2</v>
      </c>
      <c r="K27" s="277">
        <f t="shared" si="0"/>
        <v>23</v>
      </c>
      <c r="L27" s="278">
        <f t="shared" si="1"/>
        <v>17</v>
      </c>
    </row>
    <row r="28" spans="1:12" x14ac:dyDescent="0.25">
      <c r="A28" s="656" t="s">
        <v>87</v>
      </c>
      <c r="B28" s="657"/>
      <c r="C28" s="283">
        <f>SUM(C24:C27)</f>
        <v>299</v>
      </c>
      <c r="D28" s="283">
        <f>SUM(D24:D27)</f>
        <v>241</v>
      </c>
      <c r="E28" s="283">
        <f>SUM(E24:E27)</f>
        <v>27</v>
      </c>
      <c r="F28" s="283">
        <f>SUM(F24:F27)</f>
        <v>20</v>
      </c>
      <c r="G28" s="283">
        <f t="shared" ref="G28:J28" si="7">SUM(G24:G27)</f>
        <v>14</v>
      </c>
      <c r="H28" s="283">
        <f t="shared" si="7"/>
        <v>12</v>
      </c>
      <c r="I28" s="283">
        <f t="shared" si="7"/>
        <v>2</v>
      </c>
      <c r="J28" s="283">
        <f t="shared" si="7"/>
        <v>2</v>
      </c>
      <c r="K28" s="277">
        <f t="shared" si="0"/>
        <v>342</v>
      </c>
      <c r="L28" s="278">
        <f t="shared" si="1"/>
        <v>275</v>
      </c>
    </row>
    <row r="29" spans="1:12" x14ac:dyDescent="0.25">
      <c r="A29" s="273" t="s">
        <v>74</v>
      </c>
      <c r="B29" s="274">
        <v>1</v>
      </c>
      <c r="C29" s="284">
        <v>16</v>
      </c>
      <c r="D29" s="284">
        <v>6</v>
      </c>
      <c r="E29" s="284">
        <v>0</v>
      </c>
      <c r="F29" s="284">
        <v>0</v>
      </c>
      <c r="G29" s="284">
        <v>0</v>
      </c>
      <c r="H29" s="284">
        <v>0</v>
      </c>
      <c r="I29" s="284">
        <v>0</v>
      </c>
      <c r="J29" s="284">
        <v>0</v>
      </c>
      <c r="K29" s="277">
        <f t="shared" si="0"/>
        <v>16</v>
      </c>
      <c r="L29" s="278">
        <f t="shared" si="1"/>
        <v>6</v>
      </c>
    </row>
    <row r="30" spans="1:12" x14ac:dyDescent="0.25">
      <c r="A30" s="273"/>
      <c r="B30" s="274">
        <v>2</v>
      </c>
      <c r="C30" s="279">
        <v>0</v>
      </c>
      <c r="D30" s="279">
        <v>0</v>
      </c>
      <c r="E30" s="279">
        <v>0</v>
      </c>
      <c r="F30" s="279">
        <v>0</v>
      </c>
      <c r="G30" s="279">
        <v>0</v>
      </c>
      <c r="H30" s="279">
        <v>0</v>
      </c>
      <c r="I30" s="279">
        <v>0</v>
      </c>
      <c r="J30" s="279">
        <v>0</v>
      </c>
      <c r="K30" s="277">
        <f t="shared" si="0"/>
        <v>0</v>
      </c>
      <c r="L30" s="278">
        <f t="shared" si="1"/>
        <v>0</v>
      </c>
    </row>
    <row r="31" spans="1:12" x14ac:dyDescent="0.25">
      <c r="A31" s="273"/>
      <c r="B31" s="274" t="s">
        <v>64</v>
      </c>
      <c r="C31" s="279">
        <v>0</v>
      </c>
      <c r="D31" s="279">
        <v>0</v>
      </c>
      <c r="E31" s="279">
        <v>0</v>
      </c>
      <c r="F31" s="279">
        <v>0</v>
      </c>
      <c r="G31" s="279">
        <v>0</v>
      </c>
      <c r="H31" s="279">
        <v>0</v>
      </c>
      <c r="I31" s="279">
        <v>0</v>
      </c>
      <c r="J31" s="279">
        <v>0</v>
      </c>
      <c r="K31" s="277">
        <f t="shared" si="0"/>
        <v>0</v>
      </c>
      <c r="L31" s="278">
        <f t="shared" si="1"/>
        <v>0</v>
      </c>
    </row>
    <row r="32" spans="1:12" x14ac:dyDescent="0.25">
      <c r="A32" s="280"/>
      <c r="B32" s="281">
        <v>3</v>
      </c>
      <c r="C32" s="279">
        <v>0</v>
      </c>
      <c r="D32" s="279">
        <v>0</v>
      </c>
      <c r="E32" s="279">
        <v>0</v>
      </c>
      <c r="F32" s="279">
        <v>0</v>
      </c>
      <c r="G32" s="279">
        <v>0</v>
      </c>
      <c r="H32" s="279">
        <v>0</v>
      </c>
      <c r="I32" s="279">
        <v>0</v>
      </c>
      <c r="J32" s="279">
        <v>0</v>
      </c>
      <c r="K32" s="277">
        <f t="shared" si="0"/>
        <v>0</v>
      </c>
      <c r="L32" s="278">
        <f t="shared" si="1"/>
        <v>0</v>
      </c>
    </row>
    <row r="33" spans="1:12" ht="16.5" customHeight="1" x14ac:dyDescent="0.25">
      <c r="A33" s="658" t="s">
        <v>75</v>
      </c>
      <c r="B33" s="659"/>
      <c r="C33" s="285">
        <f t="shared" ref="C33:J33" si="8">SUM(C29:C32)</f>
        <v>16</v>
      </c>
      <c r="D33" s="285">
        <f t="shared" si="8"/>
        <v>6</v>
      </c>
      <c r="E33" s="285">
        <f t="shared" si="8"/>
        <v>0</v>
      </c>
      <c r="F33" s="285">
        <f t="shared" si="8"/>
        <v>0</v>
      </c>
      <c r="G33" s="285">
        <f t="shared" si="8"/>
        <v>0</v>
      </c>
      <c r="H33" s="285">
        <f t="shared" si="8"/>
        <v>0</v>
      </c>
      <c r="I33" s="285">
        <f t="shared" si="8"/>
        <v>0</v>
      </c>
      <c r="J33" s="285">
        <f t="shared" si="8"/>
        <v>0</v>
      </c>
      <c r="K33" s="286">
        <f t="shared" si="0"/>
        <v>16</v>
      </c>
      <c r="L33" s="287">
        <f t="shared" si="1"/>
        <v>6</v>
      </c>
    </row>
    <row r="34" spans="1:12" x14ac:dyDescent="0.25">
      <c r="A34" s="334" t="s">
        <v>88</v>
      </c>
      <c r="B34" s="288">
        <v>1</v>
      </c>
      <c r="C34" s="289">
        <f>+C4+C9+C14+C19+C24+C29</f>
        <v>502</v>
      </c>
      <c r="D34" s="289">
        <f t="shared" ref="C34:F38" si="9">+D4+D9+D14+D19+D24+D29</f>
        <v>372</v>
      </c>
      <c r="E34" s="289">
        <f t="shared" si="9"/>
        <v>37</v>
      </c>
      <c r="F34" s="289">
        <f t="shared" si="9"/>
        <v>29</v>
      </c>
      <c r="G34" s="289">
        <f t="shared" ref="G34:I34" si="10">+G4+G9+G14+G19+G24+G29</f>
        <v>32</v>
      </c>
      <c r="H34" s="289">
        <f t="shared" si="10"/>
        <v>24</v>
      </c>
      <c r="I34" s="289">
        <f t="shared" si="10"/>
        <v>0</v>
      </c>
      <c r="J34" s="289">
        <f>+J4+J9+J14+J19+J24+J29</f>
        <v>0</v>
      </c>
      <c r="K34" s="289">
        <f>+C34+E34+G34+I34</f>
        <v>571</v>
      </c>
      <c r="L34" s="290">
        <f t="shared" si="1"/>
        <v>425</v>
      </c>
    </row>
    <row r="35" spans="1:12" x14ac:dyDescent="0.25">
      <c r="A35" s="291"/>
      <c r="B35" s="292">
        <v>2</v>
      </c>
      <c r="C35" s="293">
        <f t="shared" si="9"/>
        <v>384</v>
      </c>
      <c r="D35" s="293">
        <f t="shared" si="9"/>
        <v>294</v>
      </c>
      <c r="E35" s="293">
        <f t="shared" si="9"/>
        <v>19</v>
      </c>
      <c r="F35" s="293">
        <f t="shared" si="9"/>
        <v>14</v>
      </c>
      <c r="G35" s="293">
        <f t="shared" ref="G35:J35" si="11">+G5+G10+G15+G20+G25+G30</f>
        <v>18</v>
      </c>
      <c r="H35" s="293">
        <f t="shared" si="11"/>
        <v>12</v>
      </c>
      <c r="I35" s="293">
        <f t="shared" si="11"/>
        <v>0</v>
      </c>
      <c r="J35" s="293">
        <f t="shared" si="11"/>
        <v>0</v>
      </c>
      <c r="K35" s="293">
        <f t="shared" si="0"/>
        <v>421</v>
      </c>
      <c r="L35" s="294">
        <f t="shared" si="1"/>
        <v>320</v>
      </c>
    </row>
    <row r="36" spans="1:12" x14ac:dyDescent="0.25">
      <c r="A36" s="291"/>
      <c r="B36" s="292" t="s">
        <v>64</v>
      </c>
      <c r="C36" s="293">
        <f t="shared" si="9"/>
        <v>235</v>
      </c>
      <c r="D36" s="293">
        <f t="shared" si="9"/>
        <v>165</v>
      </c>
      <c r="E36" s="293">
        <f t="shared" si="9"/>
        <v>175</v>
      </c>
      <c r="F36" s="293">
        <f t="shared" si="9"/>
        <v>99</v>
      </c>
      <c r="G36" s="293">
        <f t="shared" ref="G36:J36" si="12">+G6+G11+G16+G21+G26+G31</f>
        <v>0</v>
      </c>
      <c r="H36" s="293">
        <f t="shared" si="12"/>
        <v>0</v>
      </c>
      <c r="I36" s="293">
        <f t="shared" si="12"/>
        <v>0</v>
      </c>
      <c r="J36" s="293">
        <f t="shared" si="12"/>
        <v>0</v>
      </c>
      <c r="K36" s="293">
        <f t="shared" si="0"/>
        <v>410</v>
      </c>
      <c r="L36" s="294">
        <f t="shared" si="1"/>
        <v>264</v>
      </c>
    </row>
    <row r="37" spans="1:12" x14ac:dyDescent="0.25">
      <c r="A37" s="295"/>
      <c r="B37" s="296">
        <v>3</v>
      </c>
      <c r="C37" s="286">
        <f t="shared" si="9"/>
        <v>72</v>
      </c>
      <c r="D37" s="286">
        <f t="shared" si="9"/>
        <v>53</v>
      </c>
      <c r="E37" s="286">
        <f t="shared" si="9"/>
        <v>1</v>
      </c>
      <c r="F37" s="286">
        <f>+F7+F12+F17+F22+F27+F32</f>
        <v>1</v>
      </c>
      <c r="G37" s="286">
        <f t="shared" ref="G37:I37" si="13">+G7+G12+G17+G22+G27+G32</f>
        <v>26</v>
      </c>
      <c r="H37" s="286">
        <f t="shared" si="13"/>
        <v>17</v>
      </c>
      <c r="I37" s="286">
        <f t="shared" si="13"/>
        <v>3</v>
      </c>
      <c r="J37" s="286">
        <f>+J7+J12+J17+J22+J27+J32</f>
        <v>3</v>
      </c>
      <c r="K37" s="286">
        <f t="shared" si="0"/>
        <v>102</v>
      </c>
      <c r="L37" s="287">
        <f t="shared" si="1"/>
        <v>74</v>
      </c>
    </row>
    <row r="38" spans="1:12" x14ac:dyDescent="0.25">
      <c r="A38" s="654" t="s">
        <v>89</v>
      </c>
      <c r="B38" s="655"/>
      <c r="C38" s="297">
        <f t="shared" si="9"/>
        <v>1193</v>
      </c>
      <c r="D38" s="297">
        <f t="shared" si="9"/>
        <v>884</v>
      </c>
      <c r="E38" s="297">
        <f t="shared" si="9"/>
        <v>232</v>
      </c>
      <c r="F38" s="297">
        <f t="shared" si="9"/>
        <v>143</v>
      </c>
      <c r="G38" s="297">
        <f t="shared" ref="G38:J38" si="14">+G8+G13+G18+G23+G28+G33</f>
        <v>76</v>
      </c>
      <c r="H38" s="297">
        <f t="shared" si="14"/>
        <v>53</v>
      </c>
      <c r="I38" s="297">
        <f t="shared" si="14"/>
        <v>3</v>
      </c>
      <c r="J38" s="297">
        <f t="shared" si="14"/>
        <v>3</v>
      </c>
      <c r="K38" s="297">
        <f t="shared" si="0"/>
        <v>1504</v>
      </c>
      <c r="L38" s="298">
        <f t="shared" si="1"/>
        <v>1083</v>
      </c>
    </row>
    <row r="39" spans="1:12" x14ac:dyDescent="0.25">
      <c r="A39" s="12"/>
    </row>
    <row r="40" spans="1:12" x14ac:dyDescent="0.25">
      <c r="A40" t="s">
        <v>78</v>
      </c>
    </row>
  </sheetData>
  <mergeCells count="12">
    <mergeCell ref="A1:L1"/>
    <mergeCell ref="C2:F2"/>
    <mergeCell ref="G2:J2"/>
    <mergeCell ref="K2:L2"/>
    <mergeCell ref="B2:B3"/>
    <mergeCell ref="A38:B38"/>
    <mergeCell ref="A8:B8"/>
    <mergeCell ref="A13:B13"/>
    <mergeCell ref="A18:B18"/>
    <mergeCell ref="A23:B23"/>
    <mergeCell ref="A28:B28"/>
    <mergeCell ref="A33:B33"/>
  </mergeCells>
  <phoneticPr fontId="2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4"/>
  <sheetViews>
    <sheetView view="pageBreakPreview" topLeftCell="A7" zoomScaleNormal="100" zoomScaleSheetLayoutView="100" workbookViewId="0">
      <selection activeCell="A54" sqref="A54:XFD54"/>
    </sheetView>
  </sheetViews>
  <sheetFormatPr defaultRowHeight="15.75" x14ac:dyDescent="0.25"/>
  <cols>
    <col min="1" max="1" width="27.625" customWidth="1"/>
    <col min="2" max="3" width="10.625" customWidth="1"/>
    <col min="4" max="4" width="9.5" customWidth="1"/>
    <col min="5" max="6" width="9.75" customWidth="1"/>
    <col min="7" max="10" width="11.125" customWidth="1"/>
  </cols>
  <sheetData>
    <row r="1" spans="1:10" ht="46.5" customHeight="1" x14ac:dyDescent="0.3">
      <c r="A1" s="667" t="s">
        <v>90</v>
      </c>
      <c r="B1" s="667"/>
      <c r="C1" s="667"/>
      <c r="D1" s="667"/>
      <c r="E1" s="667"/>
      <c r="F1" s="667"/>
      <c r="G1" s="667"/>
      <c r="H1" s="667"/>
      <c r="I1" s="667"/>
      <c r="J1" s="667"/>
    </row>
    <row r="2" spans="1:10" ht="16.5" thickBot="1" x14ac:dyDescent="0.3">
      <c r="A2" s="664" t="s">
        <v>56</v>
      </c>
      <c r="B2" s="664"/>
      <c r="C2" s="664"/>
      <c r="D2" s="664"/>
      <c r="E2" s="664"/>
      <c r="F2" s="664"/>
      <c r="G2" s="664"/>
      <c r="H2" s="664"/>
      <c r="I2" s="664"/>
      <c r="J2" s="664"/>
    </row>
    <row r="3" spans="1:10" ht="30.75" thickBot="1" x14ac:dyDescent="0.3">
      <c r="A3" s="47" t="s">
        <v>91</v>
      </c>
      <c r="B3" s="52" t="s">
        <v>92</v>
      </c>
      <c r="C3" s="52" t="s">
        <v>93</v>
      </c>
      <c r="D3" s="53" t="s">
        <v>94</v>
      </c>
      <c r="E3" s="53" t="s">
        <v>95</v>
      </c>
      <c r="F3" s="53" t="s">
        <v>96</v>
      </c>
      <c r="G3" s="52" t="s">
        <v>97</v>
      </c>
      <c r="H3" s="52" t="s">
        <v>98</v>
      </c>
      <c r="I3" s="52" t="s">
        <v>99</v>
      </c>
      <c r="J3" s="54" t="s">
        <v>100</v>
      </c>
    </row>
    <row r="4" spans="1:10" ht="15.75" customHeight="1" x14ac:dyDescent="0.25">
      <c r="A4" s="228" t="s">
        <v>101</v>
      </c>
      <c r="B4" s="229">
        <v>590</v>
      </c>
      <c r="C4" s="229">
        <v>327.5</v>
      </c>
      <c r="D4" s="229">
        <v>279.5</v>
      </c>
      <c r="E4" s="229">
        <v>157</v>
      </c>
      <c r="F4" s="229">
        <v>53.5</v>
      </c>
      <c r="G4" s="85">
        <f>IFERROR(C4/B4,0)</f>
        <v>0.55508474576271183</v>
      </c>
      <c r="H4" s="85">
        <f>IFERROR(E4/D4,0)</f>
        <v>0.56171735241502685</v>
      </c>
      <c r="I4" s="85">
        <f>IFERROR(F4/E4,0)</f>
        <v>0.34076433121019106</v>
      </c>
      <c r="J4" s="85">
        <f>IFERROR(F4/B4,0)</f>
        <v>9.0677966101694915E-2</v>
      </c>
    </row>
    <row r="5" spans="1:10" ht="15.75" customHeight="1" x14ac:dyDescent="0.25">
      <c r="A5" s="252" t="s">
        <v>102</v>
      </c>
      <c r="B5" s="253">
        <v>490</v>
      </c>
      <c r="C5" s="253">
        <v>215.5</v>
      </c>
      <c r="D5" s="253">
        <v>190</v>
      </c>
      <c r="E5" s="253">
        <v>140</v>
      </c>
      <c r="F5" s="253">
        <v>45.5</v>
      </c>
      <c r="G5" s="86">
        <f>IFERROR(C5/B5,0)</f>
        <v>0.43979591836734694</v>
      </c>
      <c r="H5" s="86">
        <f t="shared" ref="H5:H27" si="0">IFERROR(E5/D5,0)</f>
        <v>0.73684210526315785</v>
      </c>
      <c r="I5" s="86">
        <f t="shared" ref="I5:I27" si="1">IFERROR(F5/E5,0)</f>
        <v>0.32500000000000001</v>
      </c>
      <c r="J5" s="86">
        <f t="shared" ref="J5:J27" si="2">IFERROR(F5/B5,0)</f>
        <v>9.285714285714286E-2</v>
      </c>
    </row>
    <row r="6" spans="1:10" ht="15.75" customHeight="1" x14ac:dyDescent="0.25">
      <c r="A6" s="252" t="s">
        <v>103</v>
      </c>
      <c r="B6" s="253">
        <v>210</v>
      </c>
      <c r="C6" s="253">
        <v>345</v>
      </c>
      <c r="D6" s="253">
        <v>329.5</v>
      </c>
      <c r="E6" s="253">
        <v>213</v>
      </c>
      <c r="F6" s="253">
        <v>127.5</v>
      </c>
      <c r="G6" s="86">
        <f t="shared" ref="G6:G31" si="3">IFERROR(C6/B6,0)</f>
        <v>1.6428571428571428</v>
      </c>
      <c r="H6" s="86">
        <f t="shared" si="0"/>
        <v>0.64643399089529585</v>
      </c>
      <c r="I6" s="86">
        <f t="shared" si="1"/>
        <v>0.59859154929577463</v>
      </c>
      <c r="J6" s="86">
        <f t="shared" si="2"/>
        <v>0.6071428571428571</v>
      </c>
    </row>
    <row r="7" spans="1:10" ht="15.75" customHeight="1" x14ac:dyDescent="0.25">
      <c r="A7" s="252" t="s">
        <v>104</v>
      </c>
      <c r="B7" s="253">
        <v>40</v>
      </c>
      <c r="C7" s="253">
        <v>83</v>
      </c>
      <c r="D7" s="253">
        <v>77</v>
      </c>
      <c r="E7" s="253">
        <v>64.5</v>
      </c>
      <c r="F7" s="253">
        <v>33</v>
      </c>
      <c r="G7" s="86">
        <f t="shared" si="3"/>
        <v>2.0750000000000002</v>
      </c>
      <c r="H7" s="86">
        <f t="shared" si="0"/>
        <v>0.83766233766233766</v>
      </c>
      <c r="I7" s="86">
        <f t="shared" si="1"/>
        <v>0.51162790697674421</v>
      </c>
      <c r="J7" s="86">
        <f t="shared" si="2"/>
        <v>0.82499999999999996</v>
      </c>
    </row>
    <row r="8" spans="1:10" ht="15.75" customHeight="1" x14ac:dyDescent="0.25">
      <c r="A8" s="252" t="s">
        <v>105</v>
      </c>
      <c r="B8" s="253">
        <v>200</v>
      </c>
      <c r="C8" s="253">
        <v>48.5</v>
      </c>
      <c r="D8" s="253">
        <v>32.5</v>
      </c>
      <c r="E8" s="253">
        <v>28</v>
      </c>
      <c r="F8" s="253">
        <v>15</v>
      </c>
      <c r="G8" s="86">
        <f t="shared" si="3"/>
        <v>0.24249999999999999</v>
      </c>
      <c r="H8" s="86">
        <f t="shared" si="0"/>
        <v>0.86153846153846159</v>
      </c>
      <c r="I8" s="86">
        <f t="shared" si="1"/>
        <v>0.5357142857142857</v>
      </c>
      <c r="J8" s="86">
        <f t="shared" si="2"/>
        <v>7.4999999999999997E-2</v>
      </c>
    </row>
    <row r="9" spans="1:10" ht="15.75" customHeight="1" x14ac:dyDescent="0.25">
      <c r="A9" s="252" t="s">
        <v>106</v>
      </c>
      <c r="B9" s="253">
        <v>40</v>
      </c>
      <c r="C9" s="253">
        <v>93.5</v>
      </c>
      <c r="D9" s="253">
        <v>91.5</v>
      </c>
      <c r="E9" s="253">
        <v>51.5</v>
      </c>
      <c r="F9" s="253">
        <v>33.5</v>
      </c>
      <c r="G9" s="86">
        <f t="shared" si="3"/>
        <v>2.3374999999999999</v>
      </c>
      <c r="H9" s="86">
        <f t="shared" si="0"/>
        <v>0.56284153005464477</v>
      </c>
      <c r="I9" s="86">
        <f t="shared" si="1"/>
        <v>0.65048543689320393</v>
      </c>
      <c r="J9" s="86">
        <f t="shared" si="2"/>
        <v>0.83750000000000002</v>
      </c>
    </row>
    <row r="10" spans="1:10" ht="15.75" customHeight="1" x14ac:dyDescent="0.25">
      <c r="A10" s="252" t="s">
        <v>107</v>
      </c>
      <c r="B10" s="253">
        <v>310</v>
      </c>
      <c r="C10" s="253">
        <v>190</v>
      </c>
      <c r="D10" s="253">
        <v>127.5</v>
      </c>
      <c r="E10" s="253">
        <v>91.5</v>
      </c>
      <c r="F10" s="253">
        <v>56</v>
      </c>
      <c r="G10" s="86">
        <f t="shared" si="3"/>
        <v>0.61290322580645162</v>
      </c>
      <c r="H10" s="86">
        <f t="shared" si="0"/>
        <v>0.71764705882352942</v>
      </c>
      <c r="I10" s="86">
        <f t="shared" si="1"/>
        <v>0.61202185792349728</v>
      </c>
      <c r="J10" s="86">
        <f t="shared" si="2"/>
        <v>0.18064516129032257</v>
      </c>
    </row>
    <row r="11" spans="1:10" ht="15.75" customHeight="1" x14ac:dyDescent="0.25">
      <c r="A11" s="252" t="s">
        <v>108</v>
      </c>
      <c r="B11" s="253">
        <v>190</v>
      </c>
      <c r="C11" s="253">
        <v>86.5</v>
      </c>
      <c r="D11" s="253">
        <v>67.5</v>
      </c>
      <c r="E11" s="253">
        <v>45.5</v>
      </c>
      <c r="F11" s="253">
        <v>28.5</v>
      </c>
      <c r="G11" s="86">
        <f t="shared" si="3"/>
        <v>0.45526315789473687</v>
      </c>
      <c r="H11" s="86">
        <f t="shared" si="0"/>
        <v>0.67407407407407405</v>
      </c>
      <c r="I11" s="86">
        <f t="shared" si="1"/>
        <v>0.62637362637362637</v>
      </c>
      <c r="J11" s="86">
        <f t="shared" si="2"/>
        <v>0.15</v>
      </c>
    </row>
    <row r="12" spans="1:10" ht="15.75" customHeight="1" x14ac:dyDescent="0.25">
      <c r="A12" s="252" t="s">
        <v>109</v>
      </c>
      <c r="B12" s="253">
        <v>30</v>
      </c>
      <c r="C12" s="253">
        <v>186</v>
      </c>
      <c r="D12" s="253">
        <v>183</v>
      </c>
      <c r="E12" s="253">
        <v>66</v>
      </c>
      <c r="F12" s="253">
        <v>33</v>
      </c>
      <c r="G12" s="86">
        <f t="shared" si="3"/>
        <v>6.2</v>
      </c>
      <c r="H12" s="86">
        <f t="shared" si="0"/>
        <v>0.36065573770491804</v>
      </c>
      <c r="I12" s="86">
        <f t="shared" si="1"/>
        <v>0.5</v>
      </c>
      <c r="J12" s="86">
        <f t="shared" si="2"/>
        <v>1.1000000000000001</v>
      </c>
    </row>
    <row r="13" spans="1:10" ht="15.75" customHeight="1" x14ac:dyDescent="0.25">
      <c r="A13" s="252" t="s">
        <v>110</v>
      </c>
      <c r="B13" s="253">
        <v>50</v>
      </c>
      <c r="C13" s="253">
        <v>73</v>
      </c>
      <c r="D13" s="253">
        <v>56</v>
      </c>
      <c r="E13" s="253">
        <v>56</v>
      </c>
      <c r="F13" s="253">
        <v>33</v>
      </c>
      <c r="G13" s="86">
        <f t="shared" si="3"/>
        <v>1.46</v>
      </c>
      <c r="H13" s="86">
        <f t="shared" si="0"/>
        <v>1</v>
      </c>
      <c r="I13" s="86">
        <f t="shared" si="1"/>
        <v>0.5892857142857143</v>
      </c>
      <c r="J13" s="86">
        <f t="shared" si="2"/>
        <v>0.66</v>
      </c>
    </row>
    <row r="14" spans="1:10" ht="15.75" customHeight="1" x14ac:dyDescent="0.25">
      <c r="A14" s="252" t="s">
        <v>111</v>
      </c>
      <c r="B14" s="253">
        <v>440</v>
      </c>
      <c r="C14" s="253">
        <v>627</v>
      </c>
      <c r="D14" s="253">
        <v>621</v>
      </c>
      <c r="E14" s="253">
        <v>345</v>
      </c>
      <c r="F14" s="253">
        <v>247</v>
      </c>
      <c r="G14" s="86">
        <f t="shared" si="3"/>
        <v>1.425</v>
      </c>
      <c r="H14" s="86">
        <f t="shared" si="0"/>
        <v>0.55555555555555558</v>
      </c>
      <c r="I14" s="86">
        <f t="shared" si="1"/>
        <v>0.71594202898550729</v>
      </c>
      <c r="J14" s="86">
        <f t="shared" si="2"/>
        <v>0.5613636363636364</v>
      </c>
    </row>
    <row r="15" spans="1:10" ht="15.75" customHeight="1" x14ac:dyDescent="0.25">
      <c r="A15" s="252" t="s">
        <v>112</v>
      </c>
      <c r="B15" s="253">
        <v>230</v>
      </c>
      <c r="C15" s="253">
        <v>389</v>
      </c>
      <c r="D15" s="253">
        <v>355</v>
      </c>
      <c r="E15" s="253">
        <v>282</v>
      </c>
      <c r="F15" s="253">
        <v>176</v>
      </c>
      <c r="G15" s="86">
        <f t="shared" si="3"/>
        <v>1.691304347826087</v>
      </c>
      <c r="H15" s="86">
        <f t="shared" si="0"/>
        <v>0.79436619718309864</v>
      </c>
      <c r="I15" s="86">
        <f t="shared" si="1"/>
        <v>0.62411347517730498</v>
      </c>
      <c r="J15" s="86">
        <f t="shared" si="2"/>
        <v>0.76521739130434785</v>
      </c>
    </row>
    <row r="16" spans="1:10" ht="15.75" customHeight="1" x14ac:dyDescent="0.25">
      <c r="A16" s="252" t="s">
        <v>113</v>
      </c>
      <c r="B16" s="253">
        <v>145</v>
      </c>
      <c r="C16" s="253">
        <v>480.5</v>
      </c>
      <c r="D16" s="253">
        <v>471.5</v>
      </c>
      <c r="E16" s="253">
        <v>157</v>
      </c>
      <c r="F16" s="253">
        <v>111</v>
      </c>
      <c r="G16" s="86">
        <f t="shared" si="3"/>
        <v>3.3137931034482757</v>
      </c>
      <c r="H16" s="86">
        <f t="shared" si="0"/>
        <v>0.33297985153764581</v>
      </c>
      <c r="I16" s="86">
        <f t="shared" si="1"/>
        <v>0.70700636942675155</v>
      </c>
      <c r="J16" s="86">
        <f t="shared" si="2"/>
        <v>0.76551724137931032</v>
      </c>
    </row>
    <row r="17" spans="1:10" ht="15.75" customHeight="1" x14ac:dyDescent="0.25">
      <c r="A17" s="252" t="s">
        <v>114</v>
      </c>
      <c r="B17" s="253">
        <v>30</v>
      </c>
      <c r="C17" s="253">
        <v>70</v>
      </c>
      <c r="D17" s="253">
        <v>68</v>
      </c>
      <c r="E17" s="253">
        <v>56</v>
      </c>
      <c r="F17" s="253">
        <v>34</v>
      </c>
      <c r="G17" s="86">
        <f t="shared" si="3"/>
        <v>2.3333333333333335</v>
      </c>
      <c r="H17" s="86">
        <f t="shared" si="0"/>
        <v>0.82352941176470584</v>
      </c>
      <c r="I17" s="86">
        <f t="shared" si="1"/>
        <v>0.6071428571428571</v>
      </c>
      <c r="J17" s="86">
        <f t="shared" si="2"/>
        <v>1.1333333333333333</v>
      </c>
    </row>
    <row r="18" spans="1:10" ht="15.75" customHeight="1" x14ac:dyDescent="0.25">
      <c r="A18" s="252" t="s">
        <v>115</v>
      </c>
      <c r="B18" s="253">
        <v>215</v>
      </c>
      <c r="C18" s="253">
        <v>63</v>
      </c>
      <c r="D18" s="253">
        <v>46.5</v>
      </c>
      <c r="E18" s="253">
        <v>36</v>
      </c>
      <c r="F18" s="253">
        <v>20.5</v>
      </c>
      <c r="G18" s="86">
        <f t="shared" si="3"/>
        <v>0.2930232558139535</v>
      </c>
      <c r="H18" s="86">
        <f t="shared" si="0"/>
        <v>0.77419354838709675</v>
      </c>
      <c r="I18" s="86">
        <f t="shared" si="1"/>
        <v>0.56944444444444442</v>
      </c>
      <c r="J18" s="86">
        <f t="shared" si="2"/>
        <v>9.5348837209302331E-2</v>
      </c>
    </row>
    <row r="19" spans="1:10" ht="15.75" customHeight="1" x14ac:dyDescent="0.25">
      <c r="A19" s="252" t="s">
        <v>116</v>
      </c>
      <c r="B19" s="253">
        <v>70</v>
      </c>
      <c r="C19" s="253">
        <v>60</v>
      </c>
      <c r="D19" s="253">
        <v>38</v>
      </c>
      <c r="E19" s="253">
        <v>38</v>
      </c>
      <c r="F19" s="253">
        <v>33</v>
      </c>
      <c r="G19" s="86">
        <f t="shared" si="3"/>
        <v>0.8571428571428571</v>
      </c>
      <c r="H19" s="86">
        <f t="shared" si="0"/>
        <v>1</v>
      </c>
      <c r="I19" s="86">
        <f t="shared" si="1"/>
        <v>0.86842105263157898</v>
      </c>
      <c r="J19" s="86">
        <f t="shared" si="2"/>
        <v>0.47142857142857142</v>
      </c>
    </row>
    <row r="20" spans="1:10" ht="15.75" customHeight="1" x14ac:dyDescent="0.25">
      <c r="A20" s="252" t="s">
        <v>117</v>
      </c>
      <c r="B20" s="253">
        <v>15</v>
      </c>
      <c r="C20" s="253">
        <v>31</v>
      </c>
      <c r="D20" s="253">
        <v>21</v>
      </c>
      <c r="E20" s="253">
        <v>21</v>
      </c>
      <c r="F20" s="253">
        <v>14</v>
      </c>
      <c r="G20" s="86">
        <f t="shared" si="3"/>
        <v>2.0666666666666669</v>
      </c>
      <c r="H20" s="86">
        <f t="shared" si="0"/>
        <v>1</v>
      </c>
      <c r="I20" s="86">
        <f t="shared" si="1"/>
        <v>0.66666666666666663</v>
      </c>
      <c r="J20" s="86">
        <f t="shared" si="2"/>
        <v>0.93333333333333335</v>
      </c>
    </row>
    <row r="21" spans="1:10" ht="15.75" customHeight="1" x14ac:dyDescent="0.25">
      <c r="A21" s="252" t="s">
        <v>118</v>
      </c>
      <c r="B21" s="253">
        <v>430</v>
      </c>
      <c r="C21" s="254">
        <v>1824</v>
      </c>
      <c r="D21" s="254">
        <v>1531</v>
      </c>
      <c r="E21" s="253">
        <v>801</v>
      </c>
      <c r="F21" s="253">
        <v>550</v>
      </c>
      <c r="G21" s="86">
        <f t="shared" si="3"/>
        <v>4.2418604651162788</v>
      </c>
      <c r="H21" s="86">
        <f t="shared" si="0"/>
        <v>0.52318745917700848</v>
      </c>
      <c r="I21" s="86">
        <f t="shared" si="1"/>
        <v>0.68664169787765295</v>
      </c>
      <c r="J21" s="86">
        <f t="shared" si="2"/>
        <v>1.2790697674418605</v>
      </c>
    </row>
    <row r="22" spans="1:10" ht="15.75" customHeight="1" x14ac:dyDescent="0.25">
      <c r="A22" s="252" t="s">
        <v>119</v>
      </c>
      <c r="B22" s="253">
        <v>30</v>
      </c>
      <c r="C22" s="253">
        <v>114</v>
      </c>
      <c r="D22" s="253">
        <v>86</v>
      </c>
      <c r="E22" s="253">
        <v>38</v>
      </c>
      <c r="F22" s="253">
        <v>30</v>
      </c>
      <c r="G22" s="86">
        <f t="shared" si="3"/>
        <v>3.8</v>
      </c>
      <c r="H22" s="86">
        <f t="shared" si="0"/>
        <v>0.44186046511627908</v>
      </c>
      <c r="I22" s="86">
        <f t="shared" si="1"/>
        <v>0.78947368421052633</v>
      </c>
      <c r="J22" s="86">
        <f t="shared" si="2"/>
        <v>1</v>
      </c>
    </row>
    <row r="23" spans="1:10" ht="15.75" customHeight="1" x14ac:dyDescent="0.25">
      <c r="A23" s="252" t="s">
        <v>120</v>
      </c>
      <c r="B23" s="253">
        <v>80</v>
      </c>
      <c r="C23" s="253">
        <v>473</v>
      </c>
      <c r="D23" s="253">
        <v>380</v>
      </c>
      <c r="E23" s="253">
        <v>132</v>
      </c>
      <c r="F23" s="253">
        <v>93</v>
      </c>
      <c r="G23" s="86">
        <f t="shared" si="3"/>
        <v>5.9124999999999996</v>
      </c>
      <c r="H23" s="86">
        <f t="shared" si="0"/>
        <v>0.3473684210526316</v>
      </c>
      <c r="I23" s="86">
        <f t="shared" si="1"/>
        <v>0.70454545454545459</v>
      </c>
      <c r="J23" s="86">
        <f t="shared" si="2"/>
        <v>1.1625000000000001</v>
      </c>
    </row>
    <row r="24" spans="1:10" ht="15.75" customHeight="1" x14ac:dyDescent="0.25">
      <c r="A24" s="252"/>
      <c r="B24" s="254"/>
      <c r="C24" s="254"/>
      <c r="D24" s="254"/>
      <c r="E24" s="254"/>
      <c r="F24" s="254"/>
      <c r="G24" s="86">
        <f t="shared" si="3"/>
        <v>0</v>
      </c>
      <c r="H24" s="86">
        <f t="shared" si="0"/>
        <v>0</v>
      </c>
      <c r="I24" s="86">
        <f t="shared" si="1"/>
        <v>0</v>
      </c>
      <c r="J24" s="86">
        <f t="shared" si="2"/>
        <v>0</v>
      </c>
    </row>
    <row r="25" spans="1:10" ht="15.75" customHeight="1" x14ac:dyDescent="0.25">
      <c r="A25" s="21"/>
      <c r="B25" s="22"/>
      <c r="C25" s="22"/>
      <c r="D25" s="22"/>
      <c r="E25" s="22"/>
      <c r="F25" s="22"/>
      <c r="G25" s="86">
        <f t="shared" si="3"/>
        <v>0</v>
      </c>
      <c r="H25" s="86">
        <f t="shared" si="0"/>
        <v>0</v>
      </c>
      <c r="I25" s="86">
        <f t="shared" si="1"/>
        <v>0</v>
      </c>
      <c r="J25" s="86">
        <f t="shared" si="2"/>
        <v>0</v>
      </c>
    </row>
    <row r="26" spans="1:10" ht="15.75" customHeight="1" x14ac:dyDescent="0.25">
      <c r="A26" s="21"/>
      <c r="B26" s="22"/>
      <c r="C26" s="22"/>
      <c r="D26" s="22"/>
      <c r="E26" s="22"/>
      <c r="F26" s="22"/>
      <c r="G26" s="86">
        <f t="shared" si="3"/>
        <v>0</v>
      </c>
      <c r="H26" s="86">
        <f t="shared" si="0"/>
        <v>0</v>
      </c>
      <c r="I26" s="86">
        <f t="shared" si="1"/>
        <v>0</v>
      </c>
      <c r="J26" s="86">
        <f t="shared" si="2"/>
        <v>0</v>
      </c>
    </row>
    <row r="27" spans="1:10" ht="15.75" customHeight="1" x14ac:dyDescent="0.25">
      <c r="A27" s="21"/>
      <c r="B27" s="22"/>
      <c r="C27" s="22"/>
      <c r="D27" s="22"/>
      <c r="E27" s="22"/>
      <c r="F27" s="22"/>
      <c r="G27" s="86">
        <f t="shared" si="3"/>
        <v>0</v>
      </c>
      <c r="H27" s="86">
        <f t="shared" si="0"/>
        <v>0</v>
      </c>
      <c r="I27" s="86">
        <f t="shared" si="1"/>
        <v>0</v>
      </c>
      <c r="J27" s="86">
        <f t="shared" si="2"/>
        <v>0</v>
      </c>
    </row>
    <row r="28" spans="1:10" ht="15.75" customHeight="1" x14ac:dyDescent="0.25">
      <c r="A28" s="21"/>
      <c r="B28" s="22"/>
      <c r="C28" s="22"/>
      <c r="D28" s="22"/>
      <c r="E28" s="22"/>
      <c r="F28" s="22"/>
      <c r="G28" s="86">
        <f t="shared" si="3"/>
        <v>0</v>
      </c>
      <c r="H28" s="86">
        <f t="shared" ref="H28:I31" si="4">IFERROR(E28/D28,0)</f>
        <v>0</v>
      </c>
      <c r="I28" s="86">
        <f t="shared" si="4"/>
        <v>0</v>
      </c>
      <c r="J28" s="86">
        <f>IFERROR(F28/B28,0)</f>
        <v>0</v>
      </c>
    </row>
    <row r="29" spans="1:10" ht="15.75" customHeight="1" x14ac:dyDescent="0.25">
      <c r="A29" s="21"/>
      <c r="B29" s="22"/>
      <c r="C29" s="22"/>
      <c r="D29" s="22"/>
      <c r="E29" s="22"/>
      <c r="F29" s="22"/>
      <c r="G29" s="86">
        <f t="shared" si="3"/>
        <v>0</v>
      </c>
      <c r="H29" s="86">
        <f t="shared" si="4"/>
        <v>0</v>
      </c>
      <c r="I29" s="86">
        <f t="shared" si="4"/>
        <v>0</v>
      </c>
      <c r="J29" s="86">
        <f>IFERROR(F29/B29,0)</f>
        <v>0</v>
      </c>
    </row>
    <row r="30" spans="1:10" ht="15.75" customHeight="1" x14ac:dyDescent="0.25">
      <c r="A30" s="24"/>
      <c r="B30" s="23"/>
      <c r="C30" s="23"/>
      <c r="D30" s="23"/>
      <c r="E30" s="23"/>
      <c r="F30" s="23"/>
      <c r="G30" s="86">
        <f t="shared" si="3"/>
        <v>0</v>
      </c>
      <c r="H30" s="86">
        <f t="shared" si="4"/>
        <v>0</v>
      </c>
      <c r="I30" s="86">
        <f t="shared" si="4"/>
        <v>0</v>
      </c>
      <c r="J30" s="86">
        <f>IFERROR(F30/B30,0)</f>
        <v>0</v>
      </c>
    </row>
    <row r="31" spans="1:10" x14ac:dyDescent="0.25">
      <c r="A31" s="84" t="s">
        <v>58</v>
      </c>
      <c r="B31" s="35">
        <f>+SUM(B4:B30)</f>
        <v>3835</v>
      </c>
      <c r="C31" s="35">
        <f>+SUM(C4:C30)</f>
        <v>5780</v>
      </c>
      <c r="D31" s="35">
        <f>+SUM(D4:D30)</f>
        <v>5052</v>
      </c>
      <c r="E31" s="35">
        <f>+SUM(E4:E30)</f>
        <v>2819</v>
      </c>
      <c r="F31" s="35">
        <f>+SUM(F4:F30)</f>
        <v>1767</v>
      </c>
      <c r="G31" s="86">
        <f t="shared" si="3"/>
        <v>1.5071707953063884</v>
      </c>
      <c r="H31" s="86">
        <f t="shared" si="4"/>
        <v>0.5579968329374505</v>
      </c>
      <c r="I31" s="86">
        <f t="shared" si="4"/>
        <v>0.62681802057467184</v>
      </c>
      <c r="J31" s="86">
        <f>IFERROR(F31/B31,0)</f>
        <v>0.46075619295958281</v>
      </c>
    </row>
    <row r="32" spans="1:10" x14ac:dyDescent="0.25">
      <c r="A32" s="25"/>
      <c r="B32" s="26"/>
      <c r="C32" s="26"/>
      <c r="D32" s="26"/>
      <c r="E32" s="26"/>
      <c r="F32" s="26"/>
      <c r="G32" s="26"/>
      <c r="H32" s="26"/>
      <c r="J32" s="26"/>
    </row>
    <row r="33" spans="1:10" ht="16.5" thickBot="1" x14ac:dyDescent="0.3">
      <c r="A33" s="665" t="s">
        <v>57</v>
      </c>
      <c r="B33" s="666"/>
      <c r="C33" s="666"/>
      <c r="D33" s="666"/>
      <c r="E33" s="666"/>
      <c r="F33" s="666"/>
      <c r="G33" s="666"/>
      <c r="H33" s="666"/>
      <c r="I33" s="666"/>
      <c r="J33" s="666"/>
    </row>
    <row r="34" spans="1:10" ht="32.25" thickBot="1" x14ac:dyDescent="0.3">
      <c r="A34" s="47" t="s">
        <v>91</v>
      </c>
      <c r="B34" s="48" t="s">
        <v>92</v>
      </c>
      <c r="C34" s="48" t="s">
        <v>93</v>
      </c>
      <c r="D34" s="49" t="s">
        <v>94</v>
      </c>
      <c r="E34" s="49" t="s">
        <v>95</v>
      </c>
      <c r="F34" s="49" t="s">
        <v>96</v>
      </c>
      <c r="G34" s="50" t="s">
        <v>97</v>
      </c>
      <c r="H34" s="50" t="s">
        <v>98</v>
      </c>
      <c r="I34" s="50" t="s">
        <v>99</v>
      </c>
      <c r="J34" s="51" t="s">
        <v>100</v>
      </c>
    </row>
    <row r="35" spans="1:10" ht="15.75" customHeight="1" x14ac:dyDescent="0.25">
      <c r="A35" s="464" t="s">
        <v>103</v>
      </c>
      <c r="B35" s="463">
        <v>10</v>
      </c>
      <c r="C35" s="463">
        <v>2</v>
      </c>
      <c r="D35" s="463">
        <v>2</v>
      </c>
      <c r="E35" s="463">
        <v>0</v>
      </c>
      <c r="F35" s="463">
        <v>0</v>
      </c>
      <c r="G35" s="86">
        <f t="shared" ref="G35:G41" si="5">IFERROR(C35/B35,0)</f>
        <v>0.2</v>
      </c>
      <c r="H35" s="86">
        <f t="shared" ref="H35:H41" si="6">IFERROR(E35/D35,0)</f>
        <v>0</v>
      </c>
      <c r="I35" s="86">
        <f t="shared" ref="I35:I41" si="7">IFERROR(F35/E35,0)</f>
        <v>0</v>
      </c>
      <c r="J35" s="86">
        <f t="shared" ref="J35:J41" si="8">IFERROR(F35/B35,0)</f>
        <v>0</v>
      </c>
    </row>
    <row r="36" spans="1:10" ht="15.75" customHeight="1" x14ac:dyDescent="0.25">
      <c r="A36" s="462" t="s">
        <v>109</v>
      </c>
      <c r="B36" s="461">
        <v>10</v>
      </c>
      <c r="C36" s="461">
        <v>14</v>
      </c>
      <c r="D36" s="461">
        <v>14</v>
      </c>
      <c r="E36" s="461">
        <v>0</v>
      </c>
      <c r="F36" s="461">
        <v>0</v>
      </c>
      <c r="G36" s="86">
        <f t="shared" si="5"/>
        <v>1.4</v>
      </c>
      <c r="H36" s="86">
        <f t="shared" si="6"/>
        <v>0</v>
      </c>
      <c r="I36" s="86">
        <f t="shared" si="7"/>
        <v>0</v>
      </c>
      <c r="J36" s="86">
        <f t="shared" si="8"/>
        <v>0</v>
      </c>
    </row>
    <row r="37" spans="1:10" ht="15.75" customHeight="1" x14ac:dyDescent="0.25">
      <c r="A37" s="462" t="s">
        <v>111</v>
      </c>
      <c r="B37" s="461">
        <v>80</v>
      </c>
      <c r="C37" s="461">
        <v>68</v>
      </c>
      <c r="D37" s="461">
        <v>68</v>
      </c>
      <c r="E37" s="461">
        <v>54</v>
      </c>
      <c r="F37" s="461">
        <v>40</v>
      </c>
      <c r="G37" s="86">
        <f t="shared" si="5"/>
        <v>0.85</v>
      </c>
      <c r="H37" s="86">
        <f t="shared" si="6"/>
        <v>0.79411764705882348</v>
      </c>
      <c r="I37" s="86">
        <f t="shared" si="7"/>
        <v>0.7407407407407407</v>
      </c>
      <c r="J37" s="86">
        <f t="shared" si="8"/>
        <v>0.5</v>
      </c>
    </row>
    <row r="38" spans="1:10" ht="15.75" customHeight="1" x14ac:dyDescent="0.25">
      <c r="A38" s="462" t="s">
        <v>112</v>
      </c>
      <c r="B38" s="461">
        <v>200</v>
      </c>
      <c r="C38" s="461">
        <v>122</v>
      </c>
      <c r="D38" s="461">
        <v>117</v>
      </c>
      <c r="E38" s="461">
        <v>116</v>
      </c>
      <c r="F38" s="461">
        <v>81</v>
      </c>
      <c r="G38" s="86">
        <f t="shared" si="5"/>
        <v>0.61</v>
      </c>
      <c r="H38" s="86">
        <f t="shared" si="6"/>
        <v>0.99145299145299148</v>
      </c>
      <c r="I38" s="86">
        <f t="shared" si="7"/>
        <v>0.69827586206896552</v>
      </c>
      <c r="J38" s="86">
        <f t="shared" si="8"/>
        <v>0.40500000000000003</v>
      </c>
    </row>
    <row r="39" spans="1:10" ht="15.75" customHeight="1" x14ac:dyDescent="0.25">
      <c r="A39" s="462" t="s">
        <v>114</v>
      </c>
      <c r="B39" s="461">
        <v>10</v>
      </c>
      <c r="C39" s="461">
        <v>21</v>
      </c>
      <c r="D39" s="461">
        <v>21</v>
      </c>
      <c r="E39" s="461">
        <v>19</v>
      </c>
      <c r="F39" s="461">
        <v>8</v>
      </c>
      <c r="G39" s="86">
        <f t="shared" si="5"/>
        <v>2.1</v>
      </c>
      <c r="H39" s="86">
        <f t="shared" si="6"/>
        <v>0.90476190476190477</v>
      </c>
      <c r="I39" s="86">
        <f t="shared" si="7"/>
        <v>0.42105263157894735</v>
      </c>
      <c r="J39" s="86">
        <f t="shared" si="8"/>
        <v>0.8</v>
      </c>
    </row>
    <row r="40" spans="1:10" ht="15.75" customHeight="1" x14ac:dyDescent="0.25">
      <c r="A40" s="13"/>
      <c r="B40" s="2"/>
      <c r="C40" s="2"/>
      <c r="D40" s="2"/>
      <c r="E40" s="2"/>
      <c r="F40" s="2"/>
      <c r="G40" s="86">
        <f t="shared" si="5"/>
        <v>0</v>
      </c>
      <c r="H40" s="86">
        <f t="shared" si="6"/>
        <v>0</v>
      </c>
      <c r="I40" s="86">
        <f t="shared" si="7"/>
        <v>0</v>
      </c>
      <c r="J40" s="86">
        <f t="shared" si="8"/>
        <v>0</v>
      </c>
    </row>
    <row r="41" spans="1:10" ht="15.75" customHeight="1" x14ac:dyDescent="0.25">
      <c r="A41" s="13"/>
      <c r="B41" s="2"/>
      <c r="C41" s="2"/>
      <c r="D41" s="2"/>
      <c r="E41" s="2"/>
      <c r="F41" s="2"/>
      <c r="G41" s="86">
        <f t="shared" si="5"/>
        <v>0</v>
      </c>
      <c r="H41" s="86">
        <f t="shared" si="6"/>
        <v>0</v>
      </c>
      <c r="I41" s="86">
        <f t="shared" si="7"/>
        <v>0</v>
      </c>
      <c r="J41" s="86">
        <f t="shared" si="8"/>
        <v>0</v>
      </c>
    </row>
    <row r="42" spans="1:10" ht="15.75" customHeight="1" x14ac:dyDescent="0.25">
      <c r="A42" s="13"/>
      <c r="B42" s="2"/>
      <c r="C42" s="2"/>
      <c r="D42" s="2"/>
      <c r="E42" s="2"/>
      <c r="F42" s="2"/>
      <c r="G42" s="86">
        <f>IFERROR(C42/B42,0)</f>
        <v>0</v>
      </c>
      <c r="H42" s="86">
        <f>IFERROR(E42/D42,0)</f>
        <v>0</v>
      </c>
      <c r="I42" s="86">
        <f>IFERROR(F42/E42,0)</f>
        <v>0</v>
      </c>
      <c r="J42" s="86">
        <f>IFERROR(F42/B42,0)</f>
        <v>0</v>
      </c>
    </row>
    <row r="43" spans="1:10" ht="15.75" customHeight="1" x14ac:dyDescent="0.25">
      <c r="A43" s="13"/>
      <c r="B43" s="2"/>
      <c r="C43" s="2"/>
      <c r="D43" s="2"/>
      <c r="E43" s="2"/>
      <c r="F43" s="2"/>
      <c r="G43" s="86">
        <f t="shared" ref="G43:G53" si="9">IFERROR(C43/B43,0)</f>
        <v>0</v>
      </c>
      <c r="H43" s="86">
        <f t="shared" ref="H43:H53" si="10">IFERROR(E43/D43,0)</f>
        <v>0</v>
      </c>
      <c r="I43" s="86">
        <f t="shared" ref="I43:I53" si="11">IFERROR(F43/E43,0)</f>
        <v>0</v>
      </c>
      <c r="J43" s="86">
        <f t="shared" ref="J43:J53" si="12">IFERROR(F43/B43,0)</f>
        <v>0</v>
      </c>
    </row>
    <row r="44" spans="1:10" ht="15.75" customHeight="1" x14ac:dyDescent="0.25">
      <c r="A44" s="13"/>
      <c r="B44" s="2"/>
      <c r="C44" s="2"/>
      <c r="D44" s="2"/>
      <c r="E44" s="2"/>
      <c r="F44" s="2"/>
      <c r="G44" s="86">
        <f t="shared" si="9"/>
        <v>0</v>
      </c>
      <c r="H44" s="86">
        <f t="shared" si="10"/>
        <v>0</v>
      </c>
      <c r="I44" s="86">
        <f t="shared" si="11"/>
        <v>0</v>
      </c>
      <c r="J44" s="86">
        <f t="shared" si="12"/>
        <v>0</v>
      </c>
    </row>
    <row r="45" spans="1:10" ht="15.75" customHeight="1" x14ac:dyDescent="0.25">
      <c r="A45" s="13"/>
      <c r="B45" s="2"/>
      <c r="C45" s="2"/>
      <c r="D45" s="2"/>
      <c r="E45" s="2"/>
      <c r="F45" s="2"/>
      <c r="G45" s="86">
        <f t="shared" si="9"/>
        <v>0</v>
      </c>
      <c r="H45" s="86">
        <f t="shared" si="10"/>
        <v>0</v>
      </c>
      <c r="I45" s="86">
        <f t="shared" si="11"/>
        <v>0</v>
      </c>
      <c r="J45" s="86">
        <f t="shared" si="12"/>
        <v>0</v>
      </c>
    </row>
    <row r="46" spans="1:10" ht="15.75" customHeight="1" x14ac:dyDescent="0.25">
      <c r="A46" s="13"/>
      <c r="B46" s="2"/>
      <c r="C46" s="2"/>
      <c r="D46" s="2"/>
      <c r="E46" s="2"/>
      <c r="F46" s="2"/>
      <c r="G46" s="86">
        <f t="shared" si="9"/>
        <v>0</v>
      </c>
      <c r="H46" s="86">
        <f t="shared" si="10"/>
        <v>0</v>
      </c>
      <c r="I46" s="86">
        <f t="shared" si="11"/>
        <v>0</v>
      </c>
      <c r="J46" s="86">
        <f t="shared" si="12"/>
        <v>0</v>
      </c>
    </row>
    <row r="47" spans="1:10" ht="15.75" customHeight="1" x14ac:dyDescent="0.25">
      <c r="A47" s="13"/>
      <c r="B47" s="2"/>
      <c r="C47" s="2"/>
      <c r="D47" s="2"/>
      <c r="E47" s="2"/>
      <c r="F47" s="2"/>
      <c r="G47" s="86">
        <f t="shared" si="9"/>
        <v>0</v>
      </c>
      <c r="H47" s="86">
        <f t="shared" si="10"/>
        <v>0</v>
      </c>
      <c r="I47" s="86">
        <f t="shared" si="11"/>
        <v>0</v>
      </c>
      <c r="J47" s="86">
        <f t="shared" si="12"/>
        <v>0</v>
      </c>
    </row>
    <row r="48" spans="1:10" ht="15.75" customHeight="1" x14ac:dyDescent="0.25">
      <c r="A48" s="13"/>
      <c r="B48" s="2"/>
      <c r="C48" s="2"/>
      <c r="D48" s="2"/>
      <c r="E48" s="2"/>
      <c r="F48" s="2"/>
      <c r="G48" s="86">
        <f t="shared" si="9"/>
        <v>0</v>
      </c>
      <c r="H48" s="86">
        <f t="shared" si="10"/>
        <v>0</v>
      </c>
      <c r="I48" s="86">
        <f t="shared" si="11"/>
        <v>0</v>
      </c>
      <c r="J48" s="86">
        <f t="shared" si="12"/>
        <v>0</v>
      </c>
    </row>
    <row r="49" spans="1:10" ht="15.75" customHeight="1" x14ac:dyDescent="0.25">
      <c r="A49" s="13"/>
      <c r="B49" s="2"/>
      <c r="C49" s="2"/>
      <c r="D49" s="2"/>
      <c r="E49" s="2"/>
      <c r="F49" s="2"/>
      <c r="G49" s="86">
        <f t="shared" si="9"/>
        <v>0</v>
      </c>
      <c r="H49" s="86">
        <f t="shared" si="10"/>
        <v>0</v>
      </c>
      <c r="I49" s="86">
        <f t="shared" si="11"/>
        <v>0</v>
      </c>
      <c r="J49" s="86">
        <f t="shared" si="12"/>
        <v>0</v>
      </c>
    </row>
    <row r="50" spans="1:10" ht="15.75" customHeight="1" x14ac:dyDescent="0.25">
      <c r="A50" s="13"/>
      <c r="B50" s="2"/>
      <c r="C50" s="2"/>
      <c r="D50" s="2"/>
      <c r="E50" s="2"/>
      <c r="F50" s="2"/>
      <c r="G50" s="86">
        <f t="shared" si="9"/>
        <v>0</v>
      </c>
      <c r="H50" s="86">
        <f t="shared" si="10"/>
        <v>0</v>
      </c>
      <c r="I50" s="86">
        <f t="shared" si="11"/>
        <v>0</v>
      </c>
      <c r="J50" s="86">
        <f t="shared" si="12"/>
        <v>0</v>
      </c>
    </row>
    <row r="51" spans="1:10" ht="15.75" customHeight="1" x14ac:dyDescent="0.25">
      <c r="A51" s="13"/>
      <c r="B51" s="2"/>
      <c r="C51" s="2"/>
      <c r="D51" s="2"/>
      <c r="E51" s="2"/>
      <c r="F51" s="2"/>
      <c r="G51" s="86">
        <f t="shared" si="9"/>
        <v>0</v>
      </c>
      <c r="H51" s="86">
        <f t="shared" si="10"/>
        <v>0</v>
      </c>
      <c r="I51" s="86">
        <f t="shared" si="11"/>
        <v>0</v>
      </c>
      <c r="J51" s="86">
        <f t="shared" si="12"/>
        <v>0</v>
      </c>
    </row>
    <row r="52" spans="1:10" ht="15.75" customHeight="1" x14ac:dyDescent="0.25">
      <c r="A52" s="29"/>
      <c r="B52" s="38"/>
      <c r="C52" s="38"/>
      <c r="D52" s="38"/>
      <c r="E52" s="38"/>
      <c r="F52" s="38"/>
      <c r="G52" s="86">
        <f t="shared" si="9"/>
        <v>0</v>
      </c>
      <c r="H52" s="86">
        <f t="shared" si="10"/>
        <v>0</v>
      </c>
      <c r="I52" s="86">
        <f t="shared" si="11"/>
        <v>0</v>
      </c>
      <c r="J52" s="86">
        <f t="shared" si="12"/>
        <v>0</v>
      </c>
    </row>
    <row r="53" spans="1:10" ht="17.25" customHeight="1" x14ac:dyDescent="0.25">
      <c r="A53" s="84" t="s">
        <v>58</v>
      </c>
      <c r="B53" s="35">
        <f>+SUM(B35:B52)</f>
        <v>310</v>
      </c>
      <c r="C53" s="35">
        <f>+SUM(C35:C52)</f>
        <v>227</v>
      </c>
      <c r="D53" s="35">
        <f>+SUM(D35:D52)</f>
        <v>222</v>
      </c>
      <c r="E53" s="35">
        <f>+SUM(E35:E52)</f>
        <v>189</v>
      </c>
      <c r="F53" s="35">
        <f>+SUM(F35:F52)</f>
        <v>129</v>
      </c>
      <c r="G53" s="86">
        <f t="shared" si="9"/>
        <v>0.73225806451612907</v>
      </c>
      <c r="H53" s="86">
        <f t="shared" si="10"/>
        <v>0.85135135135135132</v>
      </c>
      <c r="I53" s="86">
        <f t="shared" si="11"/>
        <v>0.68253968253968256</v>
      </c>
      <c r="J53" s="86">
        <f t="shared" si="12"/>
        <v>0.41612903225806452</v>
      </c>
    </row>
    <row r="55" spans="1:10" ht="16.5" thickBot="1" x14ac:dyDescent="0.3">
      <c r="A55" s="76" t="s">
        <v>121</v>
      </c>
      <c r="B55" s="6"/>
      <c r="C55" s="6"/>
      <c r="D55" s="6"/>
      <c r="E55" s="6"/>
    </row>
    <row r="56" spans="1:10" ht="63.75" thickBot="1" x14ac:dyDescent="0.3">
      <c r="A56" s="56" t="s">
        <v>91</v>
      </c>
      <c r="B56" s="57" t="s">
        <v>93</v>
      </c>
      <c r="C56" s="58" t="s">
        <v>94</v>
      </c>
      <c r="D56" s="58" t="s">
        <v>95</v>
      </c>
      <c r="E56" s="58" t="s">
        <v>96</v>
      </c>
      <c r="F56" s="59" t="s">
        <v>122</v>
      </c>
      <c r="G56" s="59" t="s">
        <v>123</v>
      </c>
      <c r="H56" s="59" t="s">
        <v>124</v>
      </c>
      <c r="I56" s="60" t="s">
        <v>125</v>
      </c>
    </row>
    <row r="57" spans="1:10" x14ac:dyDescent="0.25">
      <c r="A57" s="226" t="s">
        <v>101</v>
      </c>
      <c r="B57" s="227">
        <v>20.5</v>
      </c>
      <c r="C57" s="227">
        <v>8.5</v>
      </c>
      <c r="D57" s="227">
        <v>3.5</v>
      </c>
      <c r="E57" s="227">
        <v>2</v>
      </c>
      <c r="F57" s="87">
        <f t="shared" ref="F57:I58" si="13">+IFERROR(B57/(C4+0),0)*100</f>
        <v>6.2595419847328246</v>
      </c>
      <c r="G57" s="87">
        <f t="shared" si="13"/>
        <v>3.0411449016100178</v>
      </c>
      <c r="H57" s="87">
        <f t="shared" si="13"/>
        <v>2.2292993630573248</v>
      </c>
      <c r="I57" s="87">
        <f t="shared" si="13"/>
        <v>3.7383177570093453</v>
      </c>
    </row>
    <row r="58" spans="1:10" x14ac:dyDescent="0.25">
      <c r="A58" s="250" t="s">
        <v>102</v>
      </c>
      <c r="B58" s="255">
        <v>6</v>
      </c>
      <c r="C58" s="255">
        <v>3</v>
      </c>
      <c r="D58" s="255">
        <v>0.5</v>
      </c>
      <c r="E58" s="255">
        <v>0.5</v>
      </c>
      <c r="F58" s="88">
        <f t="shared" si="13"/>
        <v>2.7842227378190252</v>
      </c>
      <c r="G58" s="88">
        <f t="shared" si="13"/>
        <v>1.5789473684210527</v>
      </c>
      <c r="H58" s="88">
        <f t="shared" si="13"/>
        <v>0.35714285714285715</v>
      </c>
      <c r="I58" s="88">
        <f t="shared" si="13"/>
        <v>1.098901098901099</v>
      </c>
    </row>
    <row r="59" spans="1:10" x14ac:dyDescent="0.25">
      <c r="A59" s="250" t="s">
        <v>103</v>
      </c>
      <c r="B59" s="255">
        <v>51.5</v>
      </c>
      <c r="C59" s="255">
        <v>40.5</v>
      </c>
      <c r="D59" s="255">
        <v>10.5</v>
      </c>
      <c r="E59" s="255">
        <v>9</v>
      </c>
      <c r="F59" s="88">
        <f>+IFERROR(B59/(C6+C35),0)*100</f>
        <v>14.841498559077809</v>
      </c>
      <c r="G59" s="88">
        <f>+IFERROR(C59/(D6+D35),0)*100</f>
        <v>12.217194570135746</v>
      </c>
      <c r="H59" s="88">
        <f>+IFERROR(D59/(E6+E35),0)*100</f>
        <v>4.929577464788732</v>
      </c>
      <c r="I59" s="88">
        <f>+IFERROR(E59/(F6+F35),0)*100</f>
        <v>7.0588235294117645</v>
      </c>
    </row>
    <row r="60" spans="1:10" x14ac:dyDescent="0.25">
      <c r="A60" s="250" t="s">
        <v>104</v>
      </c>
      <c r="B60" s="255">
        <v>19</v>
      </c>
      <c r="C60" s="255">
        <v>16</v>
      </c>
      <c r="D60" s="255">
        <v>11.5</v>
      </c>
      <c r="E60" s="255">
        <v>8</v>
      </c>
      <c r="F60" s="88">
        <f t="shared" ref="F60:I64" si="14">+IFERROR(B60/(C7+0),0)*100</f>
        <v>22.891566265060241</v>
      </c>
      <c r="G60" s="88">
        <f t="shared" si="14"/>
        <v>20.779220779220779</v>
      </c>
      <c r="H60" s="88">
        <f t="shared" si="14"/>
        <v>17.829457364341085</v>
      </c>
      <c r="I60" s="88">
        <f t="shared" si="14"/>
        <v>24.242424242424242</v>
      </c>
    </row>
    <row r="61" spans="1:10" x14ac:dyDescent="0.25">
      <c r="A61" s="250" t="s">
        <v>105</v>
      </c>
      <c r="B61" s="255">
        <v>9</v>
      </c>
      <c r="C61" s="255">
        <v>5.5</v>
      </c>
      <c r="D61" s="255">
        <v>4</v>
      </c>
      <c r="E61" s="255">
        <v>3</v>
      </c>
      <c r="F61" s="88">
        <f t="shared" si="14"/>
        <v>18.556701030927837</v>
      </c>
      <c r="G61" s="88">
        <f t="shared" si="14"/>
        <v>16.923076923076923</v>
      </c>
      <c r="H61" s="88">
        <f t="shared" si="14"/>
        <v>14.285714285714285</v>
      </c>
      <c r="I61" s="88">
        <f t="shared" si="14"/>
        <v>20</v>
      </c>
    </row>
    <row r="62" spans="1:10" x14ac:dyDescent="0.25">
      <c r="A62" s="250" t="s">
        <v>106</v>
      </c>
      <c r="B62" s="255">
        <v>2</v>
      </c>
      <c r="C62" s="255">
        <v>1.5</v>
      </c>
      <c r="D62" s="255">
        <v>0.5</v>
      </c>
      <c r="E62" s="255">
        <v>0.5</v>
      </c>
      <c r="F62" s="88">
        <f t="shared" si="14"/>
        <v>2.1390374331550799</v>
      </c>
      <c r="G62" s="88">
        <f t="shared" si="14"/>
        <v>1.639344262295082</v>
      </c>
      <c r="H62" s="88">
        <f t="shared" si="14"/>
        <v>0.97087378640776689</v>
      </c>
      <c r="I62" s="88">
        <f t="shared" si="14"/>
        <v>1.4925373134328357</v>
      </c>
    </row>
    <row r="63" spans="1:10" x14ac:dyDescent="0.25">
      <c r="A63" s="250" t="s">
        <v>107</v>
      </c>
      <c r="B63" s="255">
        <v>33.5</v>
      </c>
      <c r="C63" s="255">
        <v>14.5</v>
      </c>
      <c r="D63" s="255">
        <v>12.5</v>
      </c>
      <c r="E63" s="255">
        <v>8</v>
      </c>
      <c r="F63" s="88">
        <f t="shared" si="14"/>
        <v>17.631578947368421</v>
      </c>
      <c r="G63" s="88">
        <f t="shared" si="14"/>
        <v>11.372549019607844</v>
      </c>
      <c r="H63" s="88">
        <f t="shared" si="14"/>
        <v>13.661202185792352</v>
      </c>
      <c r="I63" s="88">
        <f t="shared" si="14"/>
        <v>14.285714285714285</v>
      </c>
    </row>
    <row r="64" spans="1:10" x14ac:dyDescent="0.25">
      <c r="A64" s="458" t="s">
        <v>108</v>
      </c>
      <c r="B64" s="459">
        <v>12.5</v>
      </c>
      <c r="C64" s="459">
        <v>5.5</v>
      </c>
      <c r="D64" s="459">
        <v>5</v>
      </c>
      <c r="E64" s="459">
        <v>2</v>
      </c>
      <c r="F64" s="88">
        <f t="shared" si="14"/>
        <v>14.450867052023122</v>
      </c>
      <c r="G64" s="88">
        <f t="shared" si="14"/>
        <v>8.1481481481481488</v>
      </c>
      <c r="H64" s="88">
        <f t="shared" si="14"/>
        <v>10.989010989010989</v>
      </c>
      <c r="I64" s="88">
        <f t="shared" si="14"/>
        <v>7.0175438596491224</v>
      </c>
    </row>
    <row r="65" spans="1:9" x14ac:dyDescent="0.25">
      <c r="A65" s="226" t="s">
        <v>109</v>
      </c>
      <c r="B65" s="226">
        <v>28</v>
      </c>
      <c r="C65" s="226">
        <v>27</v>
      </c>
      <c r="D65" s="226">
        <v>3</v>
      </c>
      <c r="E65" s="226">
        <v>2</v>
      </c>
      <c r="F65" s="88">
        <f>+IFERROR(B65/(C12+C36),0)*100</f>
        <v>14.000000000000002</v>
      </c>
      <c r="G65" s="88">
        <f>+IFERROR(C65/(D12+D36),0)*100</f>
        <v>13.705583756345177</v>
      </c>
      <c r="H65" s="88">
        <f>+IFERROR(D65/(E12+E36),0)*100</f>
        <v>4.5454545454545459</v>
      </c>
      <c r="I65" s="88">
        <f>+IFERROR(E65/(F12+F36),0)*100</f>
        <v>6.0606060606060606</v>
      </c>
    </row>
    <row r="66" spans="1:9" x14ac:dyDescent="0.25">
      <c r="A66" s="226" t="s">
        <v>111</v>
      </c>
      <c r="B66" s="226">
        <v>307</v>
      </c>
      <c r="C66" s="226">
        <v>304</v>
      </c>
      <c r="D66" s="226">
        <v>131</v>
      </c>
      <c r="E66" s="226">
        <v>123</v>
      </c>
      <c r="F66" s="88">
        <f t="shared" ref="F66:I67" si="15">+IFERROR(B66/(C14+C37),0)*100</f>
        <v>44.172661870503596</v>
      </c>
      <c r="G66" s="88">
        <f t="shared" si="15"/>
        <v>44.121915820029031</v>
      </c>
      <c r="H66" s="88">
        <f t="shared" si="15"/>
        <v>32.832080200501252</v>
      </c>
      <c r="I66" s="88">
        <f t="shared" si="15"/>
        <v>42.857142857142854</v>
      </c>
    </row>
    <row r="67" spans="1:9" x14ac:dyDescent="0.25">
      <c r="A67" s="226" t="s">
        <v>112</v>
      </c>
      <c r="B67" s="226">
        <v>20</v>
      </c>
      <c r="C67" s="226">
        <v>12</v>
      </c>
      <c r="D67" s="226">
        <v>5</v>
      </c>
      <c r="E67" s="226">
        <v>4</v>
      </c>
      <c r="F67" s="88">
        <f t="shared" si="15"/>
        <v>3.9138943248532287</v>
      </c>
      <c r="G67" s="88">
        <f t="shared" si="15"/>
        <v>2.5423728813559325</v>
      </c>
      <c r="H67" s="88">
        <f t="shared" si="15"/>
        <v>1.256281407035176</v>
      </c>
      <c r="I67" s="88">
        <f t="shared" si="15"/>
        <v>1.556420233463035</v>
      </c>
    </row>
    <row r="68" spans="1:9" x14ac:dyDescent="0.25">
      <c r="A68" s="250" t="s">
        <v>113</v>
      </c>
      <c r="B68" s="255">
        <v>40</v>
      </c>
      <c r="C68" s="255">
        <v>39</v>
      </c>
      <c r="D68" s="255">
        <v>15</v>
      </c>
      <c r="E68" s="255">
        <v>14</v>
      </c>
      <c r="F68" s="88">
        <f>+IFERROR(B68/(C16+0),0)*100</f>
        <v>8.3246618106139447</v>
      </c>
      <c r="G68" s="88">
        <f>+IFERROR(C68/(D16+0),0)*100</f>
        <v>8.271474019088016</v>
      </c>
      <c r="H68" s="88">
        <f>+IFERROR(D68/(E16+0),0)*100</f>
        <v>9.5541401273885356</v>
      </c>
      <c r="I68" s="88">
        <f>+IFERROR(E68/(F16+0),0)*100</f>
        <v>12.612612612612612</v>
      </c>
    </row>
    <row r="69" spans="1:9" x14ac:dyDescent="0.25">
      <c r="A69" s="250" t="s">
        <v>114</v>
      </c>
      <c r="B69" s="255">
        <v>10</v>
      </c>
      <c r="C69" s="255">
        <v>10</v>
      </c>
      <c r="D69" s="255">
        <v>9</v>
      </c>
      <c r="E69" s="255">
        <v>6</v>
      </c>
      <c r="F69" s="88">
        <f t="shared" ref="F69:F83" si="16">+IFERROR(B69/(C17+C39),0)*100</f>
        <v>10.989010989010989</v>
      </c>
      <c r="G69" s="88">
        <f t="shared" ref="G69:G83" si="17">+IFERROR(C69/(D17+D39),0)*100</f>
        <v>11.235955056179774</v>
      </c>
      <c r="H69" s="88">
        <f t="shared" ref="H69:H83" si="18">+IFERROR(D69/(E17+E39),0)*100</f>
        <v>12</v>
      </c>
      <c r="I69" s="88">
        <f t="shared" ref="I69:I83" si="19">+IFERROR(E69/(F17+F39),0)*100</f>
        <v>14.285714285714285</v>
      </c>
    </row>
    <row r="70" spans="1:9" x14ac:dyDescent="0.25">
      <c r="A70" s="250" t="s">
        <v>115</v>
      </c>
      <c r="B70" s="255">
        <v>1</v>
      </c>
      <c r="C70" s="255">
        <v>0</v>
      </c>
      <c r="D70" s="255">
        <v>0</v>
      </c>
      <c r="E70" s="255">
        <v>0</v>
      </c>
      <c r="F70" s="88">
        <f t="shared" si="16"/>
        <v>1.5873015873015872</v>
      </c>
      <c r="G70" s="88">
        <f t="shared" si="17"/>
        <v>0</v>
      </c>
      <c r="H70" s="88">
        <f t="shared" si="18"/>
        <v>0</v>
      </c>
      <c r="I70" s="88">
        <f t="shared" si="19"/>
        <v>0</v>
      </c>
    </row>
    <row r="71" spans="1:9" x14ac:dyDescent="0.25">
      <c r="A71" s="250" t="s">
        <v>116</v>
      </c>
      <c r="B71" s="255">
        <v>10</v>
      </c>
      <c r="C71" s="255">
        <v>4</v>
      </c>
      <c r="D71" s="255">
        <v>4</v>
      </c>
      <c r="E71" s="255">
        <v>4</v>
      </c>
      <c r="F71" s="88">
        <f t="shared" si="16"/>
        <v>16.666666666666664</v>
      </c>
      <c r="G71" s="88">
        <f t="shared" si="17"/>
        <v>10.526315789473683</v>
      </c>
      <c r="H71" s="88">
        <f t="shared" si="18"/>
        <v>10.526315789473683</v>
      </c>
      <c r="I71" s="88">
        <f t="shared" si="19"/>
        <v>12.121212121212121</v>
      </c>
    </row>
    <row r="72" spans="1:9" x14ac:dyDescent="0.25">
      <c r="A72" s="250" t="s">
        <v>117</v>
      </c>
      <c r="B72" s="255">
        <v>3</v>
      </c>
      <c r="C72" s="255">
        <v>3</v>
      </c>
      <c r="D72" s="255">
        <v>3</v>
      </c>
      <c r="E72" s="255">
        <v>3</v>
      </c>
      <c r="F72" s="88">
        <f t="shared" si="16"/>
        <v>9.67741935483871</v>
      </c>
      <c r="G72" s="88">
        <f t="shared" si="17"/>
        <v>14.285714285714285</v>
      </c>
      <c r="H72" s="88">
        <f t="shared" si="18"/>
        <v>14.285714285714285</v>
      </c>
      <c r="I72" s="88">
        <f t="shared" si="19"/>
        <v>21.428571428571427</v>
      </c>
    </row>
    <row r="73" spans="1:9" x14ac:dyDescent="0.25">
      <c r="A73" s="250" t="s">
        <v>118</v>
      </c>
      <c r="B73" s="255">
        <v>699</v>
      </c>
      <c r="C73" s="255">
        <v>584</v>
      </c>
      <c r="D73" s="255">
        <v>431</v>
      </c>
      <c r="E73" s="255">
        <v>286</v>
      </c>
      <c r="F73" s="88" t="s">
        <v>126</v>
      </c>
      <c r="G73" s="88">
        <f t="shared" si="17"/>
        <v>38.145003265839321</v>
      </c>
      <c r="H73" s="88">
        <f t="shared" si="18"/>
        <v>53.807740324594256</v>
      </c>
      <c r="I73" s="88">
        <f t="shared" si="19"/>
        <v>52</v>
      </c>
    </row>
    <row r="74" spans="1:9" x14ac:dyDescent="0.25">
      <c r="A74" s="250" t="s">
        <v>119</v>
      </c>
      <c r="B74" s="255">
        <v>9</v>
      </c>
      <c r="C74" s="255">
        <v>3</v>
      </c>
      <c r="D74" s="255">
        <v>0</v>
      </c>
      <c r="E74" s="255">
        <v>0</v>
      </c>
      <c r="F74" s="88">
        <f t="shared" si="16"/>
        <v>7.8947368421052628</v>
      </c>
      <c r="G74" s="88">
        <f t="shared" si="17"/>
        <v>3.4883720930232558</v>
      </c>
      <c r="H74" s="88">
        <f t="shared" si="18"/>
        <v>0</v>
      </c>
      <c r="I74" s="88">
        <f t="shared" si="19"/>
        <v>0</v>
      </c>
    </row>
    <row r="75" spans="1:9" x14ac:dyDescent="0.25">
      <c r="A75" s="250" t="s">
        <v>120</v>
      </c>
      <c r="B75" s="255">
        <v>132</v>
      </c>
      <c r="C75" s="255">
        <v>110</v>
      </c>
      <c r="D75" s="255">
        <v>65</v>
      </c>
      <c r="E75" s="255">
        <v>49</v>
      </c>
      <c r="F75" s="88">
        <f t="shared" si="16"/>
        <v>27.906976744186046</v>
      </c>
      <c r="G75" s="88">
        <f t="shared" si="17"/>
        <v>28.947368421052634</v>
      </c>
      <c r="H75" s="88">
        <f t="shared" si="18"/>
        <v>49.242424242424242</v>
      </c>
      <c r="I75" s="88">
        <f t="shared" si="19"/>
        <v>52.688172043010752</v>
      </c>
    </row>
    <row r="76" spans="1:9" x14ac:dyDescent="0.25">
      <c r="A76" s="13"/>
      <c r="B76" s="2"/>
      <c r="C76" s="2"/>
      <c r="D76" s="2"/>
      <c r="E76" s="2"/>
      <c r="F76" s="88">
        <f t="shared" si="16"/>
        <v>0</v>
      </c>
      <c r="G76" s="88">
        <f t="shared" si="17"/>
        <v>0</v>
      </c>
      <c r="H76" s="88">
        <f t="shared" si="18"/>
        <v>0</v>
      </c>
      <c r="I76" s="88">
        <f t="shared" si="19"/>
        <v>0</v>
      </c>
    </row>
    <row r="77" spans="1:9" x14ac:dyDescent="0.25">
      <c r="A77" s="13"/>
      <c r="B77" s="2"/>
      <c r="C77" s="2"/>
      <c r="D77" s="2"/>
      <c r="E77" s="2"/>
      <c r="F77" s="88">
        <f t="shared" si="16"/>
        <v>0</v>
      </c>
      <c r="G77" s="88">
        <f t="shared" si="17"/>
        <v>0</v>
      </c>
      <c r="H77" s="88">
        <f t="shared" si="18"/>
        <v>0</v>
      </c>
      <c r="I77" s="88">
        <f t="shared" si="19"/>
        <v>0</v>
      </c>
    </row>
    <row r="78" spans="1:9" x14ac:dyDescent="0.25">
      <c r="A78" s="13"/>
      <c r="B78" s="2"/>
      <c r="C78" s="2"/>
      <c r="D78" s="2"/>
      <c r="E78" s="2"/>
      <c r="F78" s="88">
        <f t="shared" si="16"/>
        <v>0</v>
      </c>
      <c r="G78" s="88">
        <f t="shared" si="17"/>
        <v>0</v>
      </c>
      <c r="H78" s="88">
        <f t="shared" si="18"/>
        <v>0</v>
      </c>
      <c r="I78" s="88">
        <f t="shared" si="19"/>
        <v>0</v>
      </c>
    </row>
    <row r="79" spans="1:9" x14ac:dyDescent="0.25">
      <c r="A79" s="13"/>
      <c r="B79" s="2"/>
      <c r="C79" s="2"/>
      <c r="D79" s="2"/>
      <c r="E79" s="2"/>
      <c r="F79" s="88">
        <f t="shared" si="16"/>
        <v>0</v>
      </c>
      <c r="G79" s="88">
        <f t="shared" si="17"/>
        <v>0</v>
      </c>
      <c r="H79" s="88">
        <f t="shared" si="18"/>
        <v>0</v>
      </c>
      <c r="I79" s="88">
        <f t="shared" si="19"/>
        <v>0</v>
      </c>
    </row>
    <row r="80" spans="1:9" x14ac:dyDescent="0.25">
      <c r="A80" s="13"/>
      <c r="B80" s="2"/>
      <c r="C80" s="2"/>
      <c r="D80" s="2"/>
      <c r="E80" s="2"/>
      <c r="F80" s="88">
        <f t="shared" si="16"/>
        <v>0</v>
      </c>
      <c r="G80" s="88">
        <f t="shared" si="17"/>
        <v>0</v>
      </c>
      <c r="H80" s="88">
        <f t="shared" si="18"/>
        <v>0</v>
      </c>
      <c r="I80" s="88">
        <f t="shared" si="19"/>
        <v>0</v>
      </c>
    </row>
    <row r="81" spans="1:9" x14ac:dyDescent="0.25">
      <c r="A81" s="13"/>
      <c r="B81" s="2"/>
      <c r="C81" s="2"/>
      <c r="D81" s="2"/>
      <c r="E81" s="2"/>
      <c r="F81" s="88">
        <f t="shared" si="16"/>
        <v>0</v>
      </c>
      <c r="G81" s="88">
        <f t="shared" si="17"/>
        <v>0</v>
      </c>
      <c r="H81" s="88">
        <f t="shared" si="18"/>
        <v>0</v>
      </c>
      <c r="I81" s="88">
        <f t="shared" si="19"/>
        <v>0</v>
      </c>
    </row>
    <row r="82" spans="1:9" x14ac:dyDescent="0.25">
      <c r="A82" s="29"/>
      <c r="B82" s="2"/>
      <c r="C82" s="2"/>
      <c r="D82" s="2"/>
      <c r="E82" s="2"/>
      <c r="F82" s="88">
        <f t="shared" si="16"/>
        <v>0</v>
      </c>
      <c r="G82" s="88">
        <f t="shared" si="17"/>
        <v>0</v>
      </c>
      <c r="H82" s="88">
        <f t="shared" si="18"/>
        <v>0</v>
      </c>
      <c r="I82" s="88">
        <f t="shared" si="19"/>
        <v>0</v>
      </c>
    </row>
    <row r="83" spans="1:9" x14ac:dyDescent="0.25">
      <c r="A83" s="84" t="s">
        <v>58</v>
      </c>
      <c r="B83" s="35">
        <f>+SUM(B57:B82)</f>
        <v>1413</v>
      </c>
      <c r="C83" s="35">
        <f>+SUM(C57:C82)</f>
        <v>1191</v>
      </c>
      <c r="D83" s="35">
        <f>+SUM(D57:D82)</f>
        <v>714</v>
      </c>
      <c r="E83" s="35">
        <f>+SUM(E57:E82)</f>
        <v>524</v>
      </c>
      <c r="F83" s="88">
        <f t="shared" si="16"/>
        <v>23.522557016813717</v>
      </c>
      <c r="G83" s="88">
        <f t="shared" si="17"/>
        <v>22.582480091012513</v>
      </c>
      <c r="H83" s="88">
        <f t="shared" si="18"/>
        <v>23.736702127659576</v>
      </c>
      <c r="I83" s="88">
        <f t="shared" si="19"/>
        <v>27.637130801687764</v>
      </c>
    </row>
    <row r="84" spans="1:9" x14ac:dyDescent="0.25">
      <c r="A84" s="16"/>
    </row>
  </sheetData>
  <mergeCells count="3">
    <mergeCell ref="A2:J2"/>
    <mergeCell ref="A33:J33"/>
    <mergeCell ref="A1:J1"/>
  </mergeCells>
  <phoneticPr fontId="2" type="noConversion"/>
  <pageMargins left="0.75" right="0.75" top="0.17" bottom="0.17" header="0.17" footer="0.17"/>
  <pageSetup paperSize="9" scale="96" orientation="landscape" r:id="rId1"/>
  <headerFooter alignWithMargins="0"/>
  <rowBreaks count="1" manualBreakCount="1">
    <brk id="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2"/>
  <sheetViews>
    <sheetView view="pageBreakPreview" zoomScaleNormal="100" zoomScaleSheetLayoutView="100" workbookViewId="0">
      <selection activeCell="M96" sqref="M96"/>
    </sheetView>
  </sheetViews>
  <sheetFormatPr defaultRowHeight="15.75" x14ac:dyDescent="0.25"/>
  <cols>
    <col min="1" max="1" width="24.125" customWidth="1"/>
    <col min="2" max="10" width="10.625" customWidth="1"/>
  </cols>
  <sheetData>
    <row r="1" spans="1:10" ht="20.25" x14ac:dyDescent="0.3">
      <c r="A1" s="651" t="s">
        <v>127</v>
      </c>
      <c r="B1" s="651"/>
      <c r="C1" s="651"/>
      <c r="D1" s="651"/>
      <c r="E1" s="651"/>
      <c r="F1" s="651"/>
      <c r="G1" s="651"/>
      <c r="H1" s="651"/>
      <c r="I1" s="651"/>
      <c r="J1" s="651"/>
    </row>
    <row r="2" spans="1:10" ht="16.5" thickBot="1" x14ac:dyDescent="0.3">
      <c r="A2" s="665" t="s">
        <v>56</v>
      </c>
      <c r="B2" s="665"/>
      <c r="C2" s="665"/>
      <c r="D2" s="665"/>
      <c r="E2" s="665"/>
      <c r="F2" s="665"/>
      <c r="G2" s="665"/>
      <c r="H2" s="665"/>
      <c r="I2" s="665"/>
      <c r="J2" s="665"/>
    </row>
    <row r="3" spans="1:10" ht="32.25" thickBot="1" x14ac:dyDescent="0.3">
      <c r="A3" s="47" t="s">
        <v>91</v>
      </c>
      <c r="B3" s="48" t="s">
        <v>92</v>
      </c>
      <c r="C3" s="48" t="s">
        <v>93</v>
      </c>
      <c r="D3" s="49" t="s">
        <v>94</v>
      </c>
      <c r="E3" s="49" t="s">
        <v>95</v>
      </c>
      <c r="F3" s="49" t="s">
        <v>96</v>
      </c>
      <c r="G3" s="50" t="s">
        <v>97</v>
      </c>
      <c r="H3" s="50" t="s">
        <v>98</v>
      </c>
      <c r="I3" s="50" t="s">
        <v>99</v>
      </c>
      <c r="J3" s="51" t="s">
        <v>100</v>
      </c>
    </row>
    <row r="4" spans="1:10" x14ac:dyDescent="0.25">
      <c r="A4" s="226" t="s">
        <v>101</v>
      </c>
      <c r="B4" s="227">
        <v>70</v>
      </c>
      <c r="C4" s="227">
        <v>51</v>
      </c>
      <c r="D4" s="227">
        <v>43</v>
      </c>
      <c r="E4" s="227">
        <v>29</v>
      </c>
      <c r="F4" s="227">
        <v>19</v>
      </c>
      <c r="G4" s="85">
        <f>IFERROR(C4/B4,0)</f>
        <v>0.72857142857142854</v>
      </c>
      <c r="H4" s="85">
        <f>IFERROR(E4/D4,0)</f>
        <v>0.67441860465116277</v>
      </c>
      <c r="I4" s="85">
        <f>IFERROR(F4/E4,0)</f>
        <v>0.65517241379310343</v>
      </c>
      <c r="J4" s="85">
        <f>IFERROR(F4/B4,0)</f>
        <v>0.27142857142857141</v>
      </c>
    </row>
    <row r="5" spans="1:10" x14ac:dyDescent="0.25">
      <c r="A5" s="250" t="s">
        <v>102</v>
      </c>
      <c r="B5" s="255">
        <v>50</v>
      </c>
      <c r="C5" s="255">
        <v>33</v>
      </c>
      <c r="D5" s="255">
        <v>32</v>
      </c>
      <c r="E5" s="255">
        <v>22</v>
      </c>
      <c r="F5" s="255">
        <v>17</v>
      </c>
      <c r="G5" s="86">
        <f t="shared" ref="G5:G27" si="0">IFERROR(C5/B5,0)</f>
        <v>0.66</v>
      </c>
      <c r="H5" s="86">
        <f t="shared" ref="H5:H27" si="1">IFERROR(E5/D5,0)</f>
        <v>0.6875</v>
      </c>
      <c r="I5" s="86">
        <f t="shared" ref="I5:I27" si="2">IFERROR(F5/E5,0)</f>
        <v>0.77272727272727271</v>
      </c>
      <c r="J5" s="86">
        <f t="shared" ref="J5:J27" si="3">IFERROR(F5/B5,0)</f>
        <v>0.34</v>
      </c>
    </row>
    <row r="6" spans="1:10" x14ac:dyDescent="0.25">
      <c r="A6" s="250" t="s">
        <v>103</v>
      </c>
      <c r="B6" s="255">
        <v>65</v>
      </c>
      <c r="C6" s="255">
        <v>49</v>
      </c>
      <c r="D6" s="255">
        <v>45</v>
      </c>
      <c r="E6" s="255">
        <v>42</v>
      </c>
      <c r="F6" s="255">
        <v>37</v>
      </c>
      <c r="G6" s="86">
        <f t="shared" si="0"/>
        <v>0.75384615384615383</v>
      </c>
      <c r="H6" s="86">
        <f t="shared" si="1"/>
        <v>0.93333333333333335</v>
      </c>
      <c r="I6" s="86">
        <f t="shared" si="2"/>
        <v>0.88095238095238093</v>
      </c>
      <c r="J6" s="86">
        <f t="shared" si="3"/>
        <v>0.56923076923076921</v>
      </c>
    </row>
    <row r="7" spans="1:10" x14ac:dyDescent="0.25">
      <c r="A7" s="250" t="s">
        <v>105</v>
      </c>
      <c r="B7" s="255">
        <v>40</v>
      </c>
      <c r="C7" s="255">
        <v>13</v>
      </c>
      <c r="D7" s="255">
        <v>12</v>
      </c>
      <c r="E7" s="255">
        <v>9</v>
      </c>
      <c r="F7" s="255">
        <v>8</v>
      </c>
      <c r="G7" s="86">
        <f t="shared" si="0"/>
        <v>0.32500000000000001</v>
      </c>
      <c r="H7" s="86">
        <f t="shared" si="1"/>
        <v>0.75</v>
      </c>
      <c r="I7" s="86">
        <f t="shared" si="2"/>
        <v>0.88888888888888884</v>
      </c>
      <c r="J7" s="86">
        <f t="shared" si="3"/>
        <v>0.2</v>
      </c>
    </row>
    <row r="8" spans="1:10" x14ac:dyDescent="0.25">
      <c r="A8" s="250" t="s">
        <v>106</v>
      </c>
      <c r="B8" s="255">
        <v>10</v>
      </c>
      <c r="C8" s="255">
        <v>8</v>
      </c>
      <c r="D8" s="255">
        <v>8</v>
      </c>
      <c r="E8" s="255">
        <v>2</v>
      </c>
      <c r="F8" s="255">
        <v>2</v>
      </c>
      <c r="G8" s="86">
        <f t="shared" si="0"/>
        <v>0.8</v>
      </c>
      <c r="H8" s="86">
        <f t="shared" si="1"/>
        <v>0.25</v>
      </c>
      <c r="I8" s="86">
        <f t="shared" si="2"/>
        <v>1</v>
      </c>
      <c r="J8" s="86">
        <f t="shared" si="3"/>
        <v>0.2</v>
      </c>
    </row>
    <row r="9" spans="1:10" x14ac:dyDescent="0.25">
      <c r="A9" s="250" t="s">
        <v>107</v>
      </c>
      <c r="B9" s="255">
        <v>60</v>
      </c>
      <c r="C9" s="255">
        <v>29.5</v>
      </c>
      <c r="D9" s="255">
        <v>22</v>
      </c>
      <c r="E9" s="255">
        <v>16.5</v>
      </c>
      <c r="F9" s="255">
        <v>11.5</v>
      </c>
      <c r="G9" s="86">
        <f t="shared" si="0"/>
        <v>0.49166666666666664</v>
      </c>
      <c r="H9" s="86">
        <f t="shared" si="1"/>
        <v>0.75</v>
      </c>
      <c r="I9" s="86">
        <f t="shared" si="2"/>
        <v>0.69696969696969702</v>
      </c>
      <c r="J9" s="86">
        <f t="shared" si="3"/>
        <v>0.19166666666666668</v>
      </c>
    </row>
    <row r="10" spans="1:10" x14ac:dyDescent="0.25">
      <c r="A10" s="250" t="s">
        <v>108</v>
      </c>
      <c r="B10" s="255">
        <v>30</v>
      </c>
      <c r="C10" s="255">
        <v>13.5</v>
      </c>
      <c r="D10" s="255">
        <v>8</v>
      </c>
      <c r="E10" s="255">
        <v>5.5</v>
      </c>
      <c r="F10" s="255">
        <v>5.5</v>
      </c>
      <c r="G10" s="86">
        <f t="shared" si="0"/>
        <v>0.45</v>
      </c>
      <c r="H10" s="86">
        <f t="shared" si="1"/>
        <v>0.6875</v>
      </c>
      <c r="I10" s="86">
        <f t="shared" si="2"/>
        <v>1</v>
      </c>
      <c r="J10" s="86">
        <f t="shared" si="3"/>
        <v>0.18333333333333332</v>
      </c>
    </row>
    <row r="11" spans="1:10" x14ac:dyDescent="0.25">
      <c r="A11" s="250" t="s">
        <v>109</v>
      </c>
      <c r="B11" s="255">
        <v>30</v>
      </c>
      <c r="C11" s="255">
        <v>28</v>
      </c>
      <c r="D11" s="255">
        <v>28</v>
      </c>
      <c r="E11" s="255">
        <v>22</v>
      </c>
      <c r="F11" s="255">
        <v>17</v>
      </c>
      <c r="G11" s="86">
        <f t="shared" si="0"/>
        <v>0.93333333333333335</v>
      </c>
      <c r="H11" s="86">
        <f t="shared" si="1"/>
        <v>0.7857142857142857</v>
      </c>
      <c r="I11" s="86">
        <f t="shared" si="2"/>
        <v>0.77272727272727271</v>
      </c>
      <c r="J11" s="86">
        <f t="shared" si="3"/>
        <v>0.56666666666666665</v>
      </c>
    </row>
    <row r="12" spans="1:10" x14ac:dyDescent="0.25">
      <c r="A12" s="250" t="s">
        <v>111</v>
      </c>
      <c r="B12" s="255">
        <v>70</v>
      </c>
      <c r="C12" s="255">
        <v>117</v>
      </c>
      <c r="D12" s="255">
        <v>117</v>
      </c>
      <c r="E12" s="255">
        <v>88</v>
      </c>
      <c r="F12" s="255">
        <v>81</v>
      </c>
      <c r="G12" s="86">
        <f t="shared" si="0"/>
        <v>1.6714285714285715</v>
      </c>
      <c r="H12" s="86">
        <f t="shared" si="1"/>
        <v>0.75213675213675213</v>
      </c>
      <c r="I12" s="86">
        <f t="shared" si="2"/>
        <v>0.92045454545454541</v>
      </c>
      <c r="J12" s="86">
        <f t="shared" si="3"/>
        <v>1.1571428571428573</v>
      </c>
    </row>
    <row r="13" spans="1:10" x14ac:dyDescent="0.25">
      <c r="A13" s="250" t="s">
        <v>112</v>
      </c>
      <c r="B13" s="255">
        <v>200</v>
      </c>
      <c r="C13" s="255">
        <v>146</v>
      </c>
      <c r="D13" s="255">
        <v>146</v>
      </c>
      <c r="E13" s="255">
        <v>118</v>
      </c>
      <c r="F13" s="255">
        <v>115</v>
      </c>
      <c r="G13" s="86">
        <f t="shared" si="0"/>
        <v>0.73</v>
      </c>
      <c r="H13" s="86">
        <f t="shared" si="1"/>
        <v>0.80821917808219179</v>
      </c>
      <c r="I13" s="86">
        <f t="shared" si="2"/>
        <v>0.97457627118644063</v>
      </c>
      <c r="J13" s="86">
        <f t="shared" si="3"/>
        <v>0.57499999999999996</v>
      </c>
    </row>
    <row r="14" spans="1:10" x14ac:dyDescent="0.25">
      <c r="A14" s="250" t="s">
        <v>113</v>
      </c>
      <c r="B14" s="255">
        <v>60</v>
      </c>
      <c r="C14" s="255">
        <v>101</v>
      </c>
      <c r="D14" s="255">
        <v>100</v>
      </c>
      <c r="E14" s="255">
        <v>65</v>
      </c>
      <c r="F14" s="255">
        <v>56</v>
      </c>
      <c r="G14" s="86">
        <f t="shared" si="0"/>
        <v>1.6833333333333333</v>
      </c>
      <c r="H14" s="86">
        <f t="shared" si="1"/>
        <v>0.65</v>
      </c>
      <c r="I14" s="86">
        <f t="shared" si="2"/>
        <v>0.86153846153846159</v>
      </c>
      <c r="J14" s="86">
        <f t="shared" si="3"/>
        <v>0.93333333333333335</v>
      </c>
    </row>
    <row r="15" spans="1:10" x14ac:dyDescent="0.25">
      <c r="A15" s="250" t="s">
        <v>114</v>
      </c>
      <c r="B15" s="255">
        <v>45</v>
      </c>
      <c r="C15" s="255">
        <v>7</v>
      </c>
      <c r="D15" s="255">
        <v>7</v>
      </c>
      <c r="E15" s="255">
        <v>6</v>
      </c>
      <c r="F15" s="255">
        <v>4</v>
      </c>
      <c r="G15" s="86">
        <f t="shared" si="0"/>
        <v>0.15555555555555556</v>
      </c>
      <c r="H15" s="86">
        <f t="shared" si="1"/>
        <v>0.8571428571428571</v>
      </c>
      <c r="I15" s="86">
        <f t="shared" si="2"/>
        <v>0.66666666666666663</v>
      </c>
      <c r="J15" s="86">
        <f t="shared" si="3"/>
        <v>8.8888888888888892E-2</v>
      </c>
    </row>
    <row r="16" spans="1:10" x14ac:dyDescent="0.25">
      <c r="A16" s="250" t="s">
        <v>128</v>
      </c>
      <c r="B16" s="255">
        <v>280</v>
      </c>
      <c r="C16" s="255">
        <v>133</v>
      </c>
      <c r="D16" s="255">
        <v>131</v>
      </c>
      <c r="E16" s="255">
        <v>106</v>
      </c>
      <c r="F16" s="255">
        <v>103</v>
      </c>
      <c r="G16" s="86">
        <f t="shared" si="0"/>
        <v>0.47499999999999998</v>
      </c>
      <c r="H16" s="86">
        <f t="shared" si="1"/>
        <v>0.80916030534351147</v>
      </c>
      <c r="I16" s="86">
        <f t="shared" si="2"/>
        <v>0.97169811320754718</v>
      </c>
      <c r="J16" s="86">
        <f t="shared" si="3"/>
        <v>0.36785714285714288</v>
      </c>
    </row>
    <row r="17" spans="1:10" x14ac:dyDescent="0.25">
      <c r="A17" s="250" t="s">
        <v>115</v>
      </c>
      <c r="B17" s="255">
        <v>30</v>
      </c>
      <c r="C17" s="255">
        <v>9</v>
      </c>
      <c r="D17" s="255">
        <v>9</v>
      </c>
      <c r="E17" s="255">
        <v>8</v>
      </c>
      <c r="F17" s="255">
        <v>7</v>
      </c>
      <c r="G17" s="86">
        <f t="shared" si="0"/>
        <v>0.3</v>
      </c>
      <c r="H17" s="86">
        <f t="shared" si="1"/>
        <v>0.88888888888888884</v>
      </c>
      <c r="I17" s="86">
        <f t="shared" si="2"/>
        <v>0.875</v>
      </c>
      <c r="J17" s="86">
        <f t="shared" si="3"/>
        <v>0.23333333333333334</v>
      </c>
    </row>
    <row r="18" spans="1:10" x14ac:dyDescent="0.25">
      <c r="A18" s="250" t="s">
        <v>117</v>
      </c>
      <c r="B18" s="255">
        <v>15</v>
      </c>
      <c r="C18" s="255">
        <v>6</v>
      </c>
      <c r="D18" s="255">
        <v>6</v>
      </c>
      <c r="E18" s="255">
        <v>6</v>
      </c>
      <c r="F18" s="255">
        <v>6</v>
      </c>
      <c r="G18" s="86">
        <f t="shared" si="0"/>
        <v>0.4</v>
      </c>
      <c r="H18" s="86">
        <f t="shared" si="1"/>
        <v>1</v>
      </c>
      <c r="I18" s="86">
        <f t="shared" si="2"/>
        <v>1</v>
      </c>
      <c r="J18" s="86">
        <f t="shared" si="3"/>
        <v>0.4</v>
      </c>
    </row>
    <row r="19" spans="1:10" x14ac:dyDescent="0.25">
      <c r="A19" s="250" t="s">
        <v>119</v>
      </c>
      <c r="B19" s="255">
        <v>15</v>
      </c>
      <c r="C19" s="255">
        <v>15</v>
      </c>
      <c r="D19" s="255">
        <v>15</v>
      </c>
      <c r="E19" s="255">
        <v>15</v>
      </c>
      <c r="F19" s="255">
        <v>12</v>
      </c>
      <c r="G19" s="86">
        <f t="shared" si="0"/>
        <v>1</v>
      </c>
      <c r="H19" s="86">
        <f t="shared" si="1"/>
        <v>1</v>
      </c>
      <c r="I19" s="86">
        <f t="shared" si="2"/>
        <v>0.8</v>
      </c>
      <c r="J19" s="86">
        <f t="shared" si="3"/>
        <v>0.8</v>
      </c>
    </row>
    <row r="20" spans="1:10" x14ac:dyDescent="0.25">
      <c r="A20" s="250"/>
      <c r="B20" s="256"/>
      <c r="C20" s="255"/>
      <c r="D20" s="255"/>
      <c r="E20" s="255"/>
      <c r="F20" s="255"/>
      <c r="G20" s="86">
        <f t="shared" si="0"/>
        <v>0</v>
      </c>
      <c r="H20" s="86">
        <f t="shared" si="1"/>
        <v>0</v>
      </c>
      <c r="I20" s="86">
        <f t="shared" si="2"/>
        <v>0</v>
      </c>
      <c r="J20" s="86">
        <f t="shared" si="3"/>
        <v>0</v>
      </c>
    </row>
    <row r="21" spans="1:10" x14ac:dyDescent="0.25">
      <c r="A21" s="13"/>
      <c r="B21" s="2"/>
      <c r="C21" s="2"/>
      <c r="D21" s="2"/>
      <c r="E21" s="2"/>
      <c r="F21" s="2"/>
      <c r="G21" s="86">
        <f t="shared" si="0"/>
        <v>0</v>
      </c>
      <c r="H21" s="86">
        <f t="shared" si="1"/>
        <v>0</v>
      </c>
      <c r="I21" s="86">
        <f t="shared" si="2"/>
        <v>0</v>
      </c>
      <c r="J21" s="86">
        <f t="shared" si="3"/>
        <v>0</v>
      </c>
    </row>
    <row r="22" spans="1:10" x14ac:dyDescent="0.25">
      <c r="A22" s="13"/>
      <c r="B22" s="2"/>
      <c r="C22" s="2"/>
      <c r="D22" s="2"/>
      <c r="E22" s="2"/>
      <c r="F22" s="2"/>
      <c r="G22" s="86">
        <f t="shared" si="0"/>
        <v>0</v>
      </c>
      <c r="H22" s="86">
        <f t="shared" si="1"/>
        <v>0</v>
      </c>
      <c r="I22" s="86">
        <f t="shared" si="2"/>
        <v>0</v>
      </c>
      <c r="J22" s="86">
        <f t="shared" si="3"/>
        <v>0</v>
      </c>
    </row>
    <row r="23" spans="1:10" x14ac:dyDescent="0.25">
      <c r="A23" s="13"/>
      <c r="B23" s="2"/>
      <c r="C23" s="2"/>
      <c r="D23" s="2"/>
      <c r="E23" s="2"/>
      <c r="F23" s="2"/>
      <c r="G23" s="86">
        <f t="shared" si="0"/>
        <v>0</v>
      </c>
      <c r="H23" s="86">
        <f t="shared" si="1"/>
        <v>0</v>
      </c>
      <c r="I23" s="86">
        <f t="shared" si="2"/>
        <v>0</v>
      </c>
      <c r="J23" s="86">
        <f t="shared" si="3"/>
        <v>0</v>
      </c>
    </row>
    <row r="24" spans="1:10" x14ac:dyDescent="0.25">
      <c r="A24" s="13"/>
      <c r="B24" s="2"/>
      <c r="C24" s="2"/>
      <c r="D24" s="2"/>
      <c r="E24" s="2"/>
      <c r="F24" s="2"/>
      <c r="G24" s="86">
        <f t="shared" si="0"/>
        <v>0</v>
      </c>
      <c r="H24" s="86">
        <f t="shared" si="1"/>
        <v>0</v>
      </c>
      <c r="I24" s="86">
        <f t="shared" si="2"/>
        <v>0</v>
      </c>
      <c r="J24" s="86">
        <f t="shared" si="3"/>
        <v>0</v>
      </c>
    </row>
    <row r="25" spans="1:10" x14ac:dyDescent="0.25">
      <c r="A25" s="13"/>
      <c r="B25" s="2"/>
      <c r="C25" s="2"/>
      <c r="D25" s="2"/>
      <c r="E25" s="2"/>
      <c r="F25" s="2"/>
      <c r="G25" s="86">
        <f t="shared" si="0"/>
        <v>0</v>
      </c>
      <c r="H25" s="86">
        <f t="shared" si="1"/>
        <v>0</v>
      </c>
      <c r="I25" s="86">
        <f t="shared" si="2"/>
        <v>0</v>
      </c>
      <c r="J25" s="86">
        <f t="shared" si="3"/>
        <v>0</v>
      </c>
    </row>
    <row r="26" spans="1:10" x14ac:dyDescent="0.25">
      <c r="A26" s="13"/>
      <c r="B26" s="2"/>
      <c r="C26" s="2"/>
      <c r="D26" s="2"/>
      <c r="E26" s="2"/>
      <c r="F26" s="2"/>
      <c r="G26" s="86">
        <f t="shared" si="0"/>
        <v>0</v>
      </c>
      <c r="H26" s="86">
        <f t="shared" si="1"/>
        <v>0</v>
      </c>
      <c r="I26" s="86">
        <f t="shared" si="2"/>
        <v>0</v>
      </c>
      <c r="J26" s="86">
        <f t="shared" si="3"/>
        <v>0</v>
      </c>
    </row>
    <row r="27" spans="1:10" x14ac:dyDescent="0.25">
      <c r="A27" s="13"/>
      <c r="B27" s="2"/>
      <c r="C27" s="2"/>
      <c r="D27" s="2"/>
      <c r="E27" s="2"/>
      <c r="F27" s="2"/>
      <c r="G27" s="86">
        <f t="shared" si="0"/>
        <v>0</v>
      </c>
      <c r="H27" s="86">
        <f t="shared" si="1"/>
        <v>0</v>
      </c>
      <c r="I27" s="86">
        <f t="shared" si="2"/>
        <v>0</v>
      </c>
      <c r="J27" s="86">
        <f t="shared" si="3"/>
        <v>0</v>
      </c>
    </row>
    <row r="28" spans="1:10" x14ac:dyDescent="0.25">
      <c r="A28" s="13"/>
      <c r="B28" s="2"/>
      <c r="C28" s="2"/>
      <c r="D28" s="2"/>
      <c r="E28" s="2"/>
      <c r="F28" s="2"/>
      <c r="G28" s="86">
        <f>IFERROR(C28/B28,0)</f>
        <v>0</v>
      </c>
      <c r="H28" s="86">
        <f t="shared" ref="H28:I31" si="4">IFERROR(E28/D28,0)</f>
        <v>0</v>
      </c>
      <c r="I28" s="86">
        <f t="shared" si="4"/>
        <v>0</v>
      </c>
      <c r="J28" s="86">
        <f>IFERROR(F28/B28,0)</f>
        <v>0</v>
      </c>
    </row>
    <row r="29" spans="1:10" x14ac:dyDescent="0.25">
      <c r="A29" s="13"/>
      <c r="B29" s="2"/>
      <c r="C29" s="2"/>
      <c r="D29" s="2"/>
      <c r="E29" s="2"/>
      <c r="F29" s="2"/>
      <c r="G29" s="86">
        <f>IFERROR(C29/B29,0)</f>
        <v>0</v>
      </c>
      <c r="H29" s="86">
        <f t="shared" si="4"/>
        <v>0</v>
      </c>
      <c r="I29" s="86">
        <f t="shared" si="4"/>
        <v>0</v>
      </c>
      <c r="J29" s="86">
        <f>IFERROR(F29/B29,0)</f>
        <v>0</v>
      </c>
    </row>
    <row r="30" spans="1:10" x14ac:dyDescent="0.25">
      <c r="A30" s="29"/>
      <c r="B30" s="38"/>
      <c r="C30" s="38"/>
      <c r="D30" s="38"/>
      <c r="E30" s="38"/>
      <c r="F30" s="38"/>
      <c r="G30" s="86">
        <f>IFERROR(C30/B30,0)</f>
        <v>0</v>
      </c>
      <c r="H30" s="86">
        <f t="shared" si="4"/>
        <v>0</v>
      </c>
      <c r="I30" s="86">
        <f t="shared" si="4"/>
        <v>0</v>
      </c>
      <c r="J30" s="86">
        <f>IFERROR(F30/B30,0)</f>
        <v>0</v>
      </c>
    </row>
    <row r="31" spans="1:10" x14ac:dyDescent="0.25">
      <c r="A31" s="84" t="s">
        <v>58</v>
      </c>
      <c r="B31" s="36">
        <f>SUM(B4:B30)</f>
        <v>1070</v>
      </c>
      <c r="C31" s="36">
        <f>SUM(C4:C30)</f>
        <v>759</v>
      </c>
      <c r="D31" s="36">
        <f>SUM(D4:D30)</f>
        <v>729</v>
      </c>
      <c r="E31" s="36">
        <f>SUM(E4:E30)</f>
        <v>560</v>
      </c>
      <c r="F31" s="36">
        <f>SUM(F4:F30)</f>
        <v>501</v>
      </c>
      <c r="G31" s="86">
        <f>IFERROR(C31/B31,0)</f>
        <v>0.70934579439252332</v>
      </c>
      <c r="H31" s="86">
        <f t="shared" si="4"/>
        <v>0.76817558299039779</v>
      </c>
      <c r="I31" s="86">
        <f t="shared" si="4"/>
        <v>0.89464285714285718</v>
      </c>
      <c r="J31" s="86">
        <f>IFERROR(F31/B31,0)</f>
        <v>0.46822429906542057</v>
      </c>
    </row>
    <row r="32" spans="1:10" x14ac:dyDescent="0.25">
      <c r="A32" s="1"/>
    </row>
    <row r="33" spans="1:10" ht="16.5" thickBot="1" x14ac:dyDescent="0.3">
      <c r="A33" s="665" t="s">
        <v>57</v>
      </c>
      <c r="B33" s="666"/>
      <c r="C33" s="666"/>
      <c r="D33" s="666"/>
      <c r="E33" s="666"/>
      <c r="F33" s="666"/>
      <c r="G33" s="666"/>
      <c r="H33" s="666"/>
      <c r="I33" s="666"/>
      <c r="J33" s="666"/>
    </row>
    <row r="34" spans="1:10" ht="32.25" thickBot="1" x14ac:dyDescent="0.3">
      <c r="A34" s="47" t="s">
        <v>91</v>
      </c>
      <c r="B34" s="48" t="s">
        <v>92</v>
      </c>
      <c r="C34" s="48" t="s">
        <v>93</v>
      </c>
      <c r="D34" s="49" t="s">
        <v>94</v>
      </c>
      <c r="E34" s="49" t="s">
        <v>95</v>
      </c>
      <c r="F34" s="49" t="s">
        <v>96</v>
      </c>
      <c r="G34" s="50" t="s">
        <v>97</v>
      </c>
      <c r="H34" s="50" t="s">
        <v>98</v>
      </c>
      <c r="I34" s="50" t="s">
        <v>99</v>
      </c>
      <c r="J34" s="51" t="s">
        <v>100</v>
      </c>
    </row>
    <row r="35" spans="1:10" x14ac:dyDescent="0.25">
      <c r="A35" s="226" t="s">
        <v>103</v>
      </c>
      <c r="B35" s="227">
        <v>10</v>
      </c>
      <c r="C35" s="227">
        <v>8</v>
      </c>
      <c r="D35" s="227">
        <v>8</v>
      </c>
      <c r="E35" s="227">
        <v>8</v>
      </c>
      <c r="F35" s="227">
        <v>5</v>
      </c>
      <c r="G35" s="85">
        <f>IFERROR(C35/B35,0)</f>
        <v>0.8</v>
      </c>
      <c r="H35" s="85">
        <f>IFERROR(E35/D35,0)</f>
        <v>1</v>
      </c>
      <c r="I35" s="85">
        <f>IFERROR(F35/E35,0)</f>
        <v>0.625</v>
      </c>
      <c r="J35" s="85">
        <f>IFERROR(F35/B35,0)</f>
        <v>0.5</v>
      </c>
    </row>
    <row r="36" spans="1:10" x14ac:dyDescent="0.25">
      <c r="A36" s="250" t="s">
        <v>109</v>
      </c>
      <c r="B36" s="255">
        <v>10</v>
      </c>
      <c r="C36" s="255">
        <v>3</v>
      </c>
      <c r="D36" s="255">
        <v>2</v>
      </c>
      <c r="E36" s="255">
        <v>0</v>
      </c>
      <c r="F36" s="255">
        <v>0</v>
      </c>
      <c r="G36" s="86">
        <f t="shared" ref="G36:G47" si="5">IFERROR(C36/B36,0)</f>
        <v>0.3</v>
      </c>
      <c r="H36" s="86">
        <f t="shared" ref="H36:H47" si="6">IFERROR(E36/D36,0)</f>
        <v>0</v>
      </c>
      <c r="I36" s="86">
        <f t="shared" ref="I36:I47" si="7">IFERROR(F36/E36,0)</f>
        <v>0</v>
      </c>
      <c r="J36" s="86">
        <f t="shared" ref="J36:J47" si="8">IFERROR(F36/B36,0)</f>
        <v>0</v>
      </c>
    </row>
    <row r="37" spans="1:10" x14ac:dyDescent="0.25">
      <c r="A37" s="250" t="s">
        <v>111</v>
      </c>
      <c r="B37" s="255">
        <v>30</v>
      </c>
      <c r="C37" s="255">
        <v>22</v>
      </c>
      <c r="D37" s="255">
        <v>22</v>
      </c>
      <c r="E37" s="255">
        <v>14</v>
      </c>
      <c r="F37" s="255">
        <v>12</v>
      </c>
      <c r="G37" s="86">
        <f t="shared" si="5"/>
        <v>0.73333333333333328</v>
      </c>
      <c r="H37" s="86">
        <f t="shared" si="6"/>
        <v>0.63636363636363635</v>
      </c>
      <c r="I37" s="86">
        <f t="shared" si="7"/>
        <v>0.8571428571428571</v>
      </c>
      <c r="J37" s="86">
        <f t="shared" si="8"/>
        <v>0.4</v>
      </c>
    </row>
    <row r="38" spans="1:10" x14ac:dyDescent="0.25">
      <c r="A38" s="250" t="s">
        <v>112</v>
      </c>
      <c r="B38" s="255">
        <v>200</v>
      </c>
      <c r="C38" s="255">
        <v>31</v>
      </c>
      <c r="D38" s="255">
        <v>31</v>
      </c>
      <c r="E38" s="255">
        <v>28</v>
      </c>
      <c r="F38" s="255">
        <v>27</v>
      </c>
      <c r="G38" s="86">
        <f t="shared" si="5"/>
        <v>0.155</v>
      </c>
      <c r="H38" s="86">
        <f t="shared" si="6"/>
        <v>0.90322580645161288</v>
      </c>
      <c r="I38" s="86">
        <f t="shared" si="7"/>
        <v>0.9642857142857143</v>
      </c>
      <c r="J38" s="86">
        <f t="shared" si="8"/>
        <v>0.13500000000000001</v>
      </c>
    </row>
    <row r="39" spans="1:10" x14ac:dyDescent="0.25">
      <c r="A39" s="250" t="s">
        <v>114</v>
      </c>
      <c r="B39" s="255">
        <v>20</v>
      </c>
      <c r="C39" s="255">
        <v>3</v>
      </c>
      <c r="D39" s="255">
        <v>3</v>
      </c>
      <c r="E39" s="255">
        <v>2</v>
      </c>
      <c r="F39" s="255">
        <v>1</v>
      </c>
      <c r="G39" s="86">
        <f t="shared" si="5"/>
        <v>0.15</v>
      </c>
      <c r="H39" s="86">
        <f t="shared" si="6"/>
        <v>0.66666666666666663</v>
      </c>
      <c r="I39" s="86">
        <f t="shared" si="7"/>
        <v>0.5</v>
      </c>
      <c r="J39" s="86">
        <f t="shared" si="8"/>
        <v>0.05</v>
      </c>
    </row>
    <row r="40" spans="1:10" x14ac:dyDescent="0.25">
      <c r="A40" s="250"/>
      <c r="B40" s="255"/>
      <c r="C40" s="255"/>
      <c r="D40" s="255"/>
      <c r="E40" s="255"/>
      <c r="F40" s="255"/>
      <c r="G40" s="86">
        <f t="shared" si="5"/>
        <v>0</v>
      </c>
      <c r="H40" s="86">
        <f t="shared" si="6"/>
        <v>0</v>
      </c>
      <c r="I40" s="86">
        <f t="shared" si="7"/>
        <v>0</v>
      </c>
      <c r="J40" s="86">
        <f t="shared" si="8"/>
        <v>0</v>
      </c>
    </row>
    <row r="41" spans="1:10" x14ac:dyDescent="0.25">
      <c r="A41" s="13"/>
      <c r="B41" s="2"/>
      <c r="C41" s="2"/>
      <c r="D41" s="2"/>
      <c r="E41" s="2"/>
      <c r="F41" s="2"/>
      <c r="G41" s="86">
        <f t="shared" si="5"/>
        <v>0</v>
      </c>
      <c r="H41" s="86">
        <f t="shared" si="6"/>
        <v>0</v>
      </c>
      <c r="I41" s="86">
        <f t="shared" si="7"/>
        <v>0</v>
      </c>
      <c r="J41" s="86">
        <f t="shared" si="8"/>
        <v>0</v>
      </c>
    </row>
    <row r="42" spans="1:10" x14ac:dyDescent="0.25">
      <c r="A42" s="13"/>
      <c r="B42" s="2"/>
      <c r="C42" s="2"/>
      <c r="D42" s="2"/>
      <c r="E42" s="2"/>
      <c r="F42" s="2"/>
      <c r="G42" s="86">
        <f t="shared" si="5"/>
        <v>0</v>
      </c>
      <c r="H42" s="86">
        <f t="shared" si="6"/>
        <v>0</v>
      </c>
      <c r="I42" s="86">
        <f t="shared" si="7"/>
        <v>0</v>
      </c>
      <c r="J42" s="86">
        <f t="shared" si="8"/>
        <v>0</v>
      </c>
    </row>
    <row r="43" spans="1:10" x14ac:dyDescent="0.25">
      <c r="A43" s="13"/>
      <c r="B43" s="38"/>
      <c r="C43" s="38"/>
      <c r="D43" s="38"/>
      <c r="E43" s="38"/>
      <c r="F43" s="38"/>
      <c r="G43" s="86">
        <f t="shared" si="5"/>
        <v>0</v>
      </c>
      <c r="H43" s="86">
        <f t="shared" si="6"/>
        <v>0</v>
      </c>
      <c r="I43" s="86">
        <f t="shared" si="7"/>
        <v>0</v>
      </c>
      <c r="J43" s="86">
        <f t="shared" si="8"/>
        <v>0</v>
      </c>
    </row>
    <row r="44" spans="1:10" x14ac:dyDescent="0.25">
      <c r="A44" s="13"/>
      <c r="B44" s="29"/>
      <c r="C44" s="29"/>
      <c r="D44" s="38"/>
      <c r="E44" s="38"/>
      <c r="F44" s="38"/>
      <c r="G44" s="86">
        <f t="shared" si="5"/>
        <v>0</v>
      </c>
      <c r="H44" s="86">
        <f t="shared" si="6"/>
        <v>0</v>
      </c>
      <c r="I44" s="86">
        <f t="shared" si="7"/>
        <v>0</v>
      </c>
      <c r="J44" s="86">
        <f t="shared" si="8"/>
        <v>0</v>
      </c>
    </row>
    <row r="45" spans="1:10" x14ac:dyDescent="0.25">
      <c r="A45" s="13"/>
      <c r="B45" s="2"/>
      <c r="C45" s="2"/>
      <c r="D45" s="2"/>
      <c r="E45" s="2"/>
      <c r="F45" s="2"/>
      <c r="G45" s="86">
        <f t="shared" si="5"/>
        <v>0</v>
      </c>
      <c r="H45" s="86">
        <f t="shared" si="6"/>
        <v>0</v>
      </c>
      <c r="I45" s="86">
        <f t="shared" si="7"/>
        <v>0</v>
      </c>
      <c r="J45" s="86">
        <f t="shared" si="8"/>
        <v>0</v>
      </c>
    </row>
    <row r="46" spans="1:10" x14ac:dyDescent="0.25">
      <c r="A46" s="13"/>
      <c r="B46" s="2"/>
      <c r="C46" s="2"/>
      <c r="D46" s="2"/>
      <c r="E46" s="2"/>
      <c r="F46" s="2"/>
      <c r="G46" s="86">
        <f t="shared" si="5"/>
        <v>0</v>
      </c>
      <c r="H46" s="86">
        <f t="shared" si="6"/>
        <v>0</v>
      </c>
      <c r="I46" s="86">
        <f t="shared" si="7"/>
        <v>0</v>
      </c>
      <c r="J46" s="86">
        <f t="shared" si="8"/>
        <v>0</v>
      </c>
    </row>
    <row r="47" spans="1:10" x14ac:dyDescent="0.25">
      <c r="A47" s="13"/>
      <c r="B47" s="2"/>
      <c r="C47" s="2"/>
      <c r="D47" s="2"/>
      <c r="E47" s="2"/>
      <c r="F47" s="2"/>
      <c r="G47" s="86">
        <f t="shared" si="5"/>
        <v>0</v>
      </c>
      <c r="H47" s="86">
        <f t="shared" si="6"/>
        <v>0</v>
      </c>
      <c r="I47" s="86">
        <f t="shared" si="7"/>
        <v>0</v>
      </c>
      <c r="J47" s="86">
        <f t="shared" si="8"/>
        <v>0</v>
      </c>
    </row>
    <row r="48" spans="1:10" x14ac:dyDescent="0.25">
      <c r="A48" s="13"/>
      <c r="B48" s="2"/>
      <c r="C48" s="2"/>
      <c r="D48" s="2"/>
      <c r="E48" s="2"/>
      <c r="F48" s="2"/>
      <c r="G48" s="86">
        <f t="shared" ref="G48:G60" si="9">IFERROR(C48/B48,0)</f>
        <v>0</v>
      </c>
      <c r="H48" s="86">
        <f t="shared" ref="H48:H60" si="10">IFERROR(E48/D48,0)</f>
        <v>0</v>
      </c>
      <c r="I48" s="86">
        <f t="shared" ref="I48:I60" si="11">IFERROR(F48/E48,0)</f>
        <v>0</v>
      </c>
      <c r="J48" s="86">
        <f t="shared" ref="J48:J60" si="12">IFERROR(F48/B48,0)</f>
        <v>0</v>
      </c>
    </row>
    <row r="49" spans="1:10" x14ac:dyDescent="0.25">
      <c r="A49" s="13"/>
      <c r="B49" s="2"/>
      <c r="C49" s="2"/>
      <c r="D49" s="2"/>
      <c r="E49" s="2"/>
      <c r="F49" s="2"/>
      <c r="G49" s="86">
        <f t="shared" si="9"/>
        <v>0</v>
      </c>
      <c r="H49" s="86">
        <f t="shared" si="10"/>
        <v>0</v>
      </c>
      <c r="I49" s="86">
        <f t="shared" si="11"/>
        <v>0</v>
      </c>
      <c r="J49" s="86">
        <f t="shared" si="12"/>
        <v>0</v>
      </c>
    </row>
    <row r="50" spans="1:10" x14ac:dyDescent="0.25">
      <c r="A50" s="13"/>
      <c r="B50" s="2"/>
      <c r="C50" s="2"/>
      <c r="D50" s="2"/>
      <c r="E50" s="2"/>
      <c r="F50" s="2"/>
      <c r="G50" s="86">
        <f t="shared" si="9"/>
        <v>0</v>
      </c>
      <c r="H50" s="86">
        <f t="shared" si="10"/>
        <v>0</v>
      </c>
      <c r="I50" s="86">
        <f t="shared" si="11"/>
        <v>0</v>
      </c>
      <c r="J50" s="86">
        <f t="shared" si="12"/>
        <v>0</v>
      </c>
    </row>
    <row r="51" spans="1:10" x14ac:dyDescent="0.25">
      <c r="A51" s="13"/>
      <c r="B51" s="2"/>
      <c r="C51" s="2"/>
      <c r="D51" s="2"/>
      <c r="E51" s="2"/>
      <c r="F51" s="2"/>
      <c r="G51" s="86">
        <f t="shared" si="9"/>
        <v>0</v>
      </c>
      <c r="H51" s="86">
        <f t="shared" si="10"/>
        <v>0</v>
      </c>
      <c r="I51" s="86">
        <f t="shared" si="11"/>
        <v>0</v>
      </c>
      <c r="J51" s="86">
        <f t="shared" si="12"/>
        <v>0</v>
      </c>
    </row>
    <row r="52" spans="1:10" x14ac:dyDescent="0.25">
      <c r="A52" s="13"/>
      <c r="B52" s="2"/>
      <c r="C52" s="2"/>
      <c r="D52" s="2"/>
      <c r="E52" s="2"/>
      <c r="F52" s="2"/>
      <c r="G52" s="86">
        <f t="shared" si="9"/>
        <v>0</v>
      </c>
      <c r="H52" s="86">
        <f t="shared" si="10"/>
        <v>0</v>
      </c>
      <c r="I52" s="86">
        <f t="shared" si="11"/>
        <v>0</v>
      </c>
      <c r="J52" s="86">
        <f t="shared" si="12"/>
        <v>0</v>
      </c>
    </row>
    <row r="53" spans="1:10" x14ac:dyDescent="0.25">
      <c r="A53" s="13"/>
      <c r="B53" s="2"/>
      <c r="C53" s="2"/>
      <c r="D53" s="2"/>
      <c r="E53" s="2"/>
      <c r="F53" s="2"/>
      <c r="G53" s="86">
        <f t="shared" si="9"/>
        <v>0</v>
      </c>
      <c r="H53" s="86">
        <f t="shared" si="10"/>
        <v>0</v>
      </c>
      <c r="I53" s="86">
        <f t="shared" si="11"/>
        <v>0</v>
      </c>
      <c r="J53" s="86">
        <f t="shared" si="12"/>
        <v>0</v>
      </c>
    </row>
    <row r="54" spans="1:10" x14ac:dyDescent="0.25">
      <c r="A54" s="13"/>
      <c r="B54" s="2"/>
      <c r="C54" s="2"/>
      <c r="D54" s="2"/>
      <c r="E54" s="2"/>
      <c r="F54" s="2"/>
      <c r="G54" s="86">
        <f t="shared" si="9"/>
        <v>0</v>
      </c>
      <c r="H54" s="86">
        <f t="shared" si="10"/>
        <v>0</v>
      </c>
      <c r="I54" s="86">
        <f t="shared" si="11"/>
        <v>0</v>
      </c>
      <c r="J54" s="86">
        <f t="shared" si="12"/>
        <v>0</v>
      </c>
    </row>
    <row r="55" spans="1:10" x14ac:dyDescent="0.25">
      <c r="A55" s="13"/>
      <c r="B55" s="2"/>
      <c r="C55" s="2"/>
      <c r="D55" s="2"/>
      <c r="E55" s="2"/>
      <c r="F55" s="2"/>
      <c r="G55" s="86">
        <f t="shared" si="9"/>
        <v>0</v>
      </c>
      <c r="H55" s="86">
        <f t="shared" si="10"/>
        <v>0</v>
      </c>
      <c r="I55" s="86">
        <f t="shared" si="11"/>
        <v>0</v>
      </c>
      <c r="J55" s="86">
        <f t="shared" si="12"/>
        <v>0</v>
      </c>
    </row>
    <row r="56" spans="1:10" x14ac:dyDescent="0.25">
      <c r="A56" s="13"/>
      <c r="B56" s="2"/>
      <c r="C56" s="2"/>
      <c r="D56" s="2"/>
      <c r="E56" s="2"/>
      <c r="F56" s="2"/>
      <c r="G56" s="86">
        <f t="shared" si="9"/>
        <v>0</v>
      </c>
      <c r="H56" s="86">
        <f t="shared" si="10"/>
        <v>0</v>
      </c>
      <c r="I56" s="86">
        <f t="shared" si="11"/>
        <v>0</v>
      </c>
      <c r="J56" s="86">
        <f t="shared" si="12"/>
        <v>0</v>
      </c>
    </row>
    <row r="57" spans="1:10" x14ac:dyDescent="0.25">
      <c r="A57" s="13"/>
      <c r="B57" s="2"/>
      <c r="C57" s="2"/>
      <c r="D57" s="2"/>
      <c r="E57" s="2"/>
      <c r="F57" s="2"/>
      <c r="G57" s="86">
        <f t="shared" si="9"/>
        <v>0</v>
      </c>
      <c r="H57" s="86">
        <f t="shared" si="10"/>
        <v>0</v>
      </c>
      <c r="I57" s="86">
        <f t="shared" si="11"/>
        <v>0</v>
      </c>
      <c r="J57" s="86">
        <f t="shared" si="12"/>
        <v>0</v>
      </c>
    </row>
    <row r="58" spans="1:10" x14ac:dyDescent="0.25">
      <c r="A58" s="13"/>
      <c r="B58" s="2"/>
      <c r="C58" s="2"/>
      <c r="D58" s="2"/>
      <c r="E58" s="2"/>
      <c r="F58" s="2"/>
      <c r="G58" s="86">
        <f t="shared" si="9"/>
        <v>0</v>
      </c>
      <c r="H58" s="86">
        <f t="shared" si="10"/>
        <v>0</v>
      </c>
      <c r="I58" s="86">
        <f t="shared" si="11"/>
        <v>0</v>
      </c>
      <c r="J58" s="86">
        <f t="shared" si="12"/>
        <v>0</v>
      </c>
    </row>
    <row r="59" spans="1:10" x14ac:dyDescent="0.25">
      <c r="A59" s="13"/>
      <c r="B59" s="2"/>
      <c r="C59" s="2"/>
      <c r="D59" s="2"/>
      <c r="E59" s="2"/>
      <c r="F59" s="2"/>
      <c r="G59" s="86">
        <f t="shared" si="9"/>
        <v>0</v>
      </c>
      <c r="H59" s="86">
        <f t="shared" si="10"/>
        <v>0</v>
      </c>
      <c r="I59" s="86">
        <f t="shared" si="11"/>
        <v>0</v>
      </c>
      <c r="J59" s="86">
        <f t="shared" si="12"/>
        <v>0</v>
      </c>
    </row>
    <row r="60" spans="1:10" x14ac:dyDescent="0.25">
      <c r="A60" s="13"/>
      <c r="B60" s="2"/>
      <c r="C60" s="2"/>
      <c r="D60" s="2"/>
      <c r="E60" s="2"/>
      <c r="F60" s="2"/>
      <c r="G60" s="86">
        <f t="shared" si="9"/>
        <v>0</v>
      </c>
      <c r="H60" s="86">
        <f t="shared" si="10"/>
        <v>0</v>
      </c>
      <c r="I60" s="86">
        <f t="shared" si="11"/>
        <v>0</v>
      </c>
      <c r="J60" s="86">
        <f t="shared" si="12"/>
        <v>0</v>
      </c>
    </row>
    <row r="61" spans="1:10" x14ac:dyDescent="0.25">
      <c r="A61" s="29"/>
      <c r="B61" s="38"/>
      <c r="C61" s="38"/>
      <c r="D61" s="38"/>
      <c r="E61" s="38"/>
      <c r="F61" s="38"/>
      <c r="G61" s="86">
        <f>IFERROR(C61/B61,0)</f>
        <v>0</v>
      </c>
      <c r="H61" s="86">
        <f>IFERROR(E61/D61,0)</f>
        <v>0</v>
      </c>
      <c r="I61" s="86">
        <f>IFERROR(F61/E61,0)</f>
        <v>0</v>
      </c>
      <c r="J61" s="86">
        <f>IFERROR(F61/B61,0)</f>
        <v>0</v>
      </c>
    </row>
    <row r="62" spans="1:10" x14ac:dyDescent="0.25">
      <c r="A62" s="84" t="s">
        <v>58</v>
      </c>
      <c r="B62" s="36">
        <f>SUM(B35:B61)</f>
        <v>270</v>
      </c>
      <c r="C62" s="36">
        <f>SUM(C35:C61)</f>
        <v>67</v>
      </c>
      <c r="D62" s="36">
        <f>SUM(D35:D61)</f>
        <v>66</v>
      </c>
      <c r="E62" s="36">
        <f>SUM(E35:E61)</f>
        <v>52</v>
      </c>
      <c r="F62" s="36">
        <f>SUM(F35:F61)</f>
        <v>45</v>
      </c>
      <c r="G62" s="86">
        <f>IFERROR(C62/B62,0)</f>
        <v>0.24814814814814815</v>
      </c>
      <c r="H62" s="86">
        <f>IFERROR(E62/D62,0)</f>
        <v>0.78787878787878785</v>
      </c>
      <c r="I62" s="86">
        <f>IFERROR(F62/E62,0)</f>
        <v>0.86538461538461542</v>
      </c>
      <c r="J62" s="86">
        <f>IFERROR(F62/B62,0)</f>
        <v>0.16666666666666666</v>
      </c>
    </row>
    <row r="64" spans="1:10" ht="16.5" thickBot="1" x14ac:dyDescent="0.3">
      <c r="A64" s="668" t="s">
        <v>129</v>
      </c>
      <c r="B64" s="669"/>
      <c r="C64" s="669"/>
      <c r="D64" s="669"/>
      <c r="E64" s="670"/>
    </row>
    <row r="65" spans="1:9" ht="63.75" thickBot="1" x14ac:dyDescent="0.3">
      <c r="A65" s="56" t="s">
        <v>91</v>
      </c>
      <c r="B65" s="57" t="s">
        <v>93</v>
      </c>
      <c r="C65" s="58" t="s">
        <v>94</v>
      </c>
      <c r="D65" s="58" t="s">
        <v>95</v>
      </c>
      <c r="E65" s="58" t="s">
        <v>96</v>
      </c>
      <c r="F65" s="59" t="s">
        <v>122</v>
      </c>
      <c r="G65" s="59" t="s">
        <v>123</v>
      </c>
      <c r="H65" s="59" t="s">
        <v>124</v>
      </c>
      <c r="I65" s="60" t="s">
        <v>125</v>
      </c>
    </row>
    <row r="66" spans="1:9" x14ac:dyDescent="0.25">
      <c r="A66" s="226" t="s">
        <v>101</v>
      </c>
      <c r="B66" s="227">
        <v>31</v>
      </c>
      <c r="C66" s="227">
        <v>28</v>
      </c>
      <c r="D66" s="227">
        <v>20</v>
      </c>
      <c r="E66" s="227">
        <v>16</v>
      </c>
      <c r="F66" s="87">
        <f t="shared" ref="F66:I67" si="13">+IFERROR(B66/(C4+0),0)*100</f>
        <v>60.784313725490193</v>
      </c>
      <c r="G66" s="87">
        <f t="shared" si="13"/>
        <v>65.116279069767444</v>
      </c>
      <c r="H66" s="87">
        <f t="shared" si="13"/>
        <v>68.965517241379317</v>
      </c>
      <c r="I66" s="87">
        <f t="shared" si="13"/>
        <v>84.210526315789465</v>
      </c>
    </row>
    <row r="67" spans="1:9" x14ac:dyDescent="0.25">
      <c r="A67" s="250" t="s">
        <v>102</v>
      </c>
      <c r="B67" s="255">
        <v>21</v>
      </c>
      <c r="C67" s="255">
        <v>21</v>
      </c>
      <c r="D67" s="255">
        <v>16</v>
      </c>
      <c r="E67" s="255">
        <v>14</v>
      </c>
      <c r="F67" s="88">
        <f t="shared" si="13"/>
        <v>63.636363636363633</v>
      </c>
      <c r="G67" s="88">
        <f t="shared" si="13"/>
        <v>65.625</v>
      </c>
      <c r="H67" s="88">
        <f t="shared" si="13"/>
        <v>72.727272727272734</v>
      </c>
      <c r="I67" s="88">
        <f t="shared" si="13"/>
        <v>82.35294117647058</v>
      </c>
    </row>
    <row r="68" spans="1:9" x14ac:dyDescent="0.25">
      <c r="A68" s="250" t="s">
        <v>103</v>
      </c>
      <c r="B68" s="255">
        <v>37</v>
      </c>
      <c r="C68" s="255">
        <v>37</v>
      </c>
      <c r="D68" s="255">
        <v>35</v>
      </c>
      <c r="E68" s="255">
        <v>32</v>
      </c>
      <c r="F68" s="88">
        <f>+IFERROR(B68/(C6+C35),0)*100</f>
        <v>64.912280701754383</v>
      </c>
      <c r="G68" s="88">
        <f>+IFERROR(C68/(D6+D35),0)*100</f>
        <v>69.811320754716974</v>
      </c>
      <c r="H68" s="88">
        <f>+IFERROR(D68/(E6+E35),0)*100</f>
        <v>70</v>
      </c>
      <c r="I68" s="88">
        <f>+IFERROR(E68/(F6+F35),0)*100</f>
        <v>76.19047619047619</v>
      </c>
    </row>
    <row r="69" spans="1:9" x14ac:dyDescent="0.25">
      <c r="A69" s="250" t="s">
        <v>105</v>
      </c>
      <c r="B69" s="255">
        <v>10</v>
      </c>
      <c r="C69" s="255">
        <v>9</v>
      </c>
      <c r="D69" s="255">
        <v>7</v>
      </c>
      <c r="E69" s="255">
        <v>6</v>
      </c>
      <c r="F69" s="88">
        <f t="shared" ref="F69:I72" si="14">+IFERROR(B69/(C7+0),0)*100</f>
        <v>76.923076923076934</v>
      </c>
      <c r="G69" s="88">
        <f t="shared" si="14"/>
        <v>75</v>
      </c>
      <c r="H69" s="88">
        <f t="shared" si="14"/>
        <v>77.777777777777786</v>
      </c>
      <c r="I69" s="88">
        <f t="shared" si="14"/>
        <v>75</v>
      </c>
    </row>
    <row r="70" spans="1:9" x14ac:dyDescent="0.25">
      <c r="A70" s="250" t="s">
        <v>106</v>
      </c>
      <c r="B70" s="255">
        <v>2</v>
      </c>
      <c r="C70" s="255">
        <v>2</v>
      </c>
      <c r="D70" s="255">
        <v>1</v>
      </c>
      <c r="E70" s="255">
        <v>1</v>
      </c>
      <c r="F70" s="88">
        <f t="shared" si="14"/>
        <v>25</v>
      </c>
      <c r="G70" s="88">
        <f t="shared" si="14"/>
        <v>25</v>
      </c>
      <c r="H70" s="88">
        <f t="shared" si="14"/>
        <v>50</v>
      </c>
      <c r="I70" s="88">
        <f t="shared" si="14"/>
        <v>50</v>
      </c>
    </row>
    <row r="71" spans="1:9" x14ac:dyDescent="0.25">
      <c r="A71" s="250" t="s">
        <v>107</v>
      </c>
      <c r="B71" s="255">
        <v>9</v>
      </c>
      <c r="C71" s="255">
        <v>9</v>
      </c>
      <c r="D71" s="255">
        <v>7.5</v>
      </c>
      <c r="E71" s="255">
        <v>6.5</v>
      </c>
      <c r="F71" s="88">
        <f t="shared" si="14"/>
        <v>30.508474576271187</v>
      </c>
      <c r="G71" s="88">
        <f t="shared" si="14"/>
        <v>40.909090909090914</v>
      </c>
      <c r="H71" s="88">
        <f t="shared" si="14"/>
        <v>45.454545454545453</v>
      </c>
      <c r="I71" s="88">
        <f t="shared" si="14"/>
        <v>56.521739130434781</v>
      </c>
    </row>
    <row r="72" spans="1:9" x14ac:dyDescent="0.25">
      <c r="A72" s="250" t="s">
        <v>108</v>
      </c>
      <c r="B72" s="255">
        <v>7</v>
      </c>
      <c r="C72" s="255">
        <v>7</v>
      </c>
      <c r="D72" s="255">
        <v>5.5</v>
      </c>
      <c r="E72" s="255">
        <v>5.5</v>
      </c>
      <c r="F72" s="88">
        <f t="shared" si="14"/>
        <v>51.851851851851848</v>
      </c>
      <c r="G72" s="88">
        <f t="shared" si="14"/>
        <v>87.5</v>
      </c>
      <c r="H72" s="88">
        <f t="shared" si="14"/>
        <v>100</v>
      </c>
      <c r="I72" s="88">
        <f t="shared" si="14"/>
        <v>100</v>
      </c>
    </row>
    <row r="73" spans="1:9" x14ac:dyDescent="0.25">
      <c r="A73" s="250" t="s">
        <v>109</v>
      </c>
      <c r="B73" s="255">
        <v>24</v>
      </c>
      <c r="C73" s="255">
        <v>24</v>
      </c>
      <c r="D73" s="255">
        <v>21</v>
      </c>
      <c r="E73" s="255">
        <v>16</v>
      </c>
      <c r="F73" s="88">
        <f t="shared" ref="F73:I75" si="15">+IFERROR(B73/(C11+C36),0)*100</f>
        <v>77.41935483870968</v>
      </c>
      <c r="G73" s="88">
        <f t="shared" si="15"/>
        <v>80</v>
      </c>
      <c r="H73" s="88">
        <f t="shared" si="15"/>
        <v>95.454545454545453</v>
      </c>
      <c r="I73" s="88">
        <f t="shared" si="15"/>
        <v>94.117647058823522</v>
      </c>
    </row>
    <row r="74" spans="1:9" x14ac:dyDescent="0.25">
      <c r="A74" s="250" t="s">
        <v>111</v>
      </c>
      <c r="B74" s="255">
        <v>94</v>
      </c>
      <c r="C74" s="255">
        <v>94</v>
      </c>
      <c r="D74" s="255">
        <v>76</v>
      </c>
      <c r="E74" s="255">
        <v>68</v>
      </c>
      <c r="F74" s="88">
        <f t="shared" si="15"/>
        <v>67.625899280575538</v>
      </c>
      <c r="G74" s="88">
        <f t="shared" si="15"/>
        <v>67.625899280575538</v>
      </c>
      <c r="H74" s="88">
        <f t="shared" si="15"/>
        <v>74.509803921568633</v>
      </c>
      <c r="I74" s="88">
        <f t="shared" si="15"/>
        <v>73.118279569892479</v>
      </c>
    </row>
    <row r="75" spans="1:9" x14ac:dyDescent="0.25">
      <c r="A75" s="250" t="s">
        <v>112</v>
      </c>
      <c r="B75" s="255">
        <v>114</v>
      </c>
      <c r="C75" s="255">
        <v>114</v>
      </c>
      <c r="D75" s="255">
        <v>107</v>
      </c>
      <c r="E75" s="255">
        <v>105</v>
      </c>
      <c r="F75" s="88">
        <f t="shared" si="15"/>
        <v>64.406779661016941</v>
      </c>
      <c r="G75" s="88">
        <f t="shared" si="15"/>
        <v>64.406779661016941</v>
      </c>
      <c r="H75" s="88">
        <f t="shared" si="15"/>
        <v>73.287671232876718</v>
      </c>
      <c r="I75" s="88">
        <f t="shared" si="15"/>
        <v>73.943661971830991</v>
      </c>
    </row>
    <row r="76" spans="1:9" x14ac:dyDescent="0.25">
      <c r="A76" s="250" t="s">
        <v>113</v>
      </c>
      <c r="B76" s="255">
        <v>34</v>
      </c>
      <c r="C76" s="255">
        <v>34</v>
      </c>
      <c r="D76" s="255">
        <v>29</v>
      </c>
      <c r="E76" s="255">
        <v>27</v>
      </c>
      <c r="F76" s="88">
        <f>+IFERROR(B76/(C14+0),0)*100</f>
        <v>33.663366336633665</v>
      </c>
      <c r="G76" s="88">
        <f>+IFERROR(C76/(D14+0),0)*100</f>
        <v>34</v>
      </c>
      <c r="H76" s="88">
        <f>+IFERROR(D76/(E14+0),0)*100</f>
        <v>44.61538461538462</v>
      </c>
      <c r="I76" s="88">
        <f>+IFERROR(E76/(F14+0),0)*100</f>
        <v>48.214285714285715</v>
      </c>
    </row>
    <row r="77" spans="1:9" x14ac:dyDescent="0.25">
      <c r="A77" s="250" t="s">
        <v>114</v>
      </c>
      <c r="B77" s="255">
        <v>5</v>
      </c>
      <c r="C77" s="255">
        <v>5</v>
      </c>
      <c r="D77" s="255">
        <v>4</v>
      </c>
      <c r="E77" s="255">
        <v>2</v>
      </c>
      <c r="F77" s="88">
        <f>+IFERROR(B77/(C15+C39),0)*100</f>
        <v>50</v>
      </c>
      <c r="G77" s="88">
        <f>+IFERROR(C77/(D15+D39),0)*100</f>
        <v>50</v>
      </c>
      <c r="H77" s="88">
        <f>+IFERROR(D77/(E15+E39),0)*100</f>
        <v>50</v>
      </c>
      <c r="I77" s="88">
        <f>+IFERROR(E77/(F15+F39),0)*100</f>
        <v>40</v>
      </c>
    </row>
    <row r="78" spans="1:9" x14ac:dyDescent="0.25">
      <c r="A78" s="250" t="s">
        <v>128</v>
      </c>
      <c r="B78" s="255">
        <v>110</v>
      </c>
      <c r="C78" s="255">
        <v>109</v>
      </c>
      <c r="D78" s="255">
        <v>93</v>
      </c>
      <c r="E78" s="255">
        <v>92</v>
      </c>
      <c r="F78" s="88">
        <f t="shared" ref="F78:I81" si="16">+IFERROR(B78/(C16+0),0)*100</f>
        <v>82.706766917293223</v>
      </c>
      <c r="G78" s="88">
        <f t="shared" si="16"/>
        <v>83.206106870229007</v>
      </c>
      <c r="H78" s="88">
        <f t="shared" si="16"/>
        <v>87.735849056603783</v>
      </c>
      <c r="I78" s="88">
        <f t="shared" si="16"/>
        <v>89.320388349514573</v>
      </c>
    </row>
    <row r="79" spans="1:9" x14ac:dyDescent="0.25">
      <c r="A79" s="250" t="s">
        <v>115</v>
      </c>
      <c r="B79" s="255">
        <v>6</v>
      </c>
      <c r="C79" s="255">
        <v>6</v>
      </c>
      <c r="D79" s="255">
        <v>5</v>
      </c>
      <c r="E79" s="255">
        <v>4</v>
      </c>
      <c r="F79" s="88">
        <f t="shared" si="16"/>
        <v>66.666666666666657</v>
      </c>
      <c r="G79" s="88">
        <f t="shared" si="16"/>
        <v>66.666666666666657</v>
      </c>
      <c r="H79" s="88">
        <f t="shared" si="16"/>
        <v>62.5</v>
      </c>
      <c r="I79" s="88">
        <f t="shared" si="16"/>
        <v>57.142857142857139</v>
      </c>
    </row>
    <row r="80" spans="1:9" x14ac:dyDescent="0.25">
      <c r="A80" s="250" t="s">
        <v>117</v>
      </c>
      <c r="B80" s="255">
        <v>2</v>
      </c>
      <c r="C80" s="255">
        <v>2</v>
      </c>
      <c r="D80" s="255">
        <v>2</v>
      </c>
      <c r="E80" s="255">
        <v>2</v>
      </c>
      <c r="F80" s="88">
        <f t="shared" si="16"/>
        <v>33.333333333333329</v>
      </c>
      <c r="G80" s="88">
        <f t="shared" si="16"/>
        <v>33.333333333333329</v>
      </c>
      <c r="H80" s="88">
        <f t="shared" si="16"/>
        <v>33.333333333333329</v>
      </c>
      <c r="I80" s="88">
        <f t="shared" si="16"/>
        <v>33.333333333333329</v>
      </c>
    </row>
    <row r="81" spans="1:9" x14ac:dyDescent="0.25">
      <c r="A81" s="458" t="s">
        <v>119</v>
      </c>
      <c r="B81" s="459">
        <v>8</v>
      </c>
      <c r="C81" s="459">
        <v>8</v>
      </c>
      <c r="D81" s="459">
        <v>8</v>
      </c>
      <c r="E81" s="459">
        <v>6</v>
      </c>
      <c r="F81" s="460">
        <f t="shared" si="16"/>
        <v>53.333333333333336</v>
      </c>
      <c r="G81" s="88">
        <f t="shared" si="16"/>
        <v>53.333333333333336</v>
      </c>
      <c r="H81" s="88">
        <f t="shared" si="16"/>
        <v>53.333333333333336</v>
      </c>
      <c r="I81" s="88">
        <f t="shared" si="16"/>
        <v>50</v>
      </c>
    </row>
    <row r="82" spans="1:9" x14ac:dyDescent="0.25">
      <c r="A82" s="226"/>
      <c r="B82" s="226"/>
      <c r="C82" s="226"/>
      <c r="D82" s="226"/>
      <c r="E82" s="226"/>
      <c r="F82" s="456">
        <f t="shared" ref="F82:G87" si="17">+IFERROR(B82/(C20+C51),0)*100</f>
        <v>0</v>
      </c>
      <c r="G82" s="457">
        <f t="shared" si="17"/>
        <v>0</v>
      </c>
      <c r="H82" s="88">
        <f t="shared" ref="H82:H93" si="18">+IFERROR(D82/(E20+E51),0)*100</f>
        <v>0</v>
      </c>
      <c r="I82" s="88">
        <f t="shared" ref="I82:I93" si="19">+IFERROR(E82/(F20+F51),0)*100</f>
        <v>0</v>
      </c>
    </row>
    <row r="83" spans="1:9" x14ac:dyDescent="0.25">
      <c r="A83" s="233"/>
      <c r="B83" s="233"/>
      <c r="C83" s="233"/>
      <c r="D83" s="233"/>
      <c r="E83" s="233"/>
      <c r="F83" s="456">
        <f t="shared" si="17"/>
        <v>0</v>
      </c>
      <c r="G83" s="457">
        <f t="shared" si="17"/>
        <v>0</v>
      </c>
      <c r="H83" s="88">
        <f t="shared" si="18"/>
        <v>0</v>
      </c>
      <c r="I83" s="88">
        <f t="shared" si="19"/>
        <v>0</v>
      </c>
    </row>
    <row r="84" spans="1:9" x14ac:dyDescent="0.25">
      <c r="A84" s="465"/>
      <c r="B84" s="268"/>
      <c r="C84" s="268"/>
      <c r="D84" s="268"/>
      <c r="E84" s="268"/>
      <c r="F84" s="456">
        <f t="shared" si="17"/>
        <v>0</v>
      </c>
      <c r="G84" s="457">
        <f t="shared" si="17"/>
        <v>0</v>
      </c>
      <c r="H84" s="88">
        <f t="shared" si="18"/>
        <v>0</v>
      </c>
      <c r="I84" s="88">
        <f t="shared" si="19"/>
        <v>0</v>
      </c>
    </row>
    <row r="85" spans="1:9" x14ac:dyDescent="0.25">
      <c r="A85" s="465"/>
      <c r="B85" s="268"/>
      <c r="C85" s="268"/>
      <c r="D85" s="268"/>
      <c r="E85" s="268"/>
      <c r="F85" s="456">
        <f t="shared" si="17"/>
        <v>0</v>
      </c>
      <c r="G85" s="457">
        <f t="shared" si="17"/>
        <v>0</v>
      </c>
      <c r="H85" s="88">
        <f t="shared" si="18"/>
        <v>0</v>
      </c>
      <c r="I85" s="88">
        <f t="shared" si="19"/>
        <v>0</v>
      </c>
    </row>
    <row r="86" spans="1:9" x14ac:dyDescent="0.25">
      <c r="A86" s="43"/>
      <c r="B86" s="44"/>
      <c r="C86" s="44"/>
      <c r="D86" s="44"/>
      <c r="E86" s="44"/>
      <c r="F86" s="87">
        <f t="shared" si="17"/>
        <v>0</v>
      </c>
      <c r="G86" s="88">
        <f t="shared" si="17"/>
        <v>0</v>
      </c>
      <c r="H86" s="88">
        <f t="shared" si="18"/>
        <v>0</v>
      </c>
      <c r="I86" s="88">
        <f t="shared" si="19"/>
        <v>0</v>
      </c>
    </row>
    <row r="87" spans="1:9" x14ac:dyDescent="0.25">
      <c r="A87" s="13"/>
      <c r="B87" s="2"/>
      <c r="C87" s="2"/>
      <c r="D87" s="2"/>
      <c r="E87" s="2"/>
      <c r="F87" s="88">
        <f t="shared" si="17"/>
        <v>0</v>
      </c>
      <c r="G87" s="88">
        <f t="shared" si="17"/>
        <v>0</v>
      </c>
      <c r="H87" s="88">
        <f t="shared" si="18"/>
        <v>0</v>
      </c>
      <c r="I87" s="88">
        <f t="shared" si="19"/>
        <v>0</v>
      </c>
    </row>
    <row r="88" spans="1:9" x14ac:dyDescent="0.25">
      <c r="A88" s="13"/>
      <c r="B88" s="2"/>
      <c r="C88" s="2"/>
      <c r="D88" s="2"/>
      <c r="E88" s="2"/>
      <c r="F88" s="88">
        <f t="shared" ref="F88:G93" si="20">+IFERROR(B88/(C26+C57),0)*100</f>
        <v>0</v>
      </c>
      <c r="G88" s="88">
        <f t="shared" si="20"/>
        <v>0</v>
      </c>
      <c r="H88" s="88">
        <f t="shared" si="18"/>
        <v>0</v>
      </c>
      <c r="I88" s="88">
        <f t="shared" si="19"/>
        <v>0</v>
      </c>
    </row>
    <row r="89" spans="1:9" x14ac:dyDescent="0.25">
      <c r="A89" s="13"/>
      <c r="B89" s="2"/>
      <c r="C89" s="2"/>
      <c r="D89" s="2"/>
      <c r="E89" s="2"/>
      <c r="F89" s="88">
        <f t="shared" si="20"/>
        <v>0</v>
      </c>
      <c r="G89" s="88">
        <f t="shared" si="20"/>
        <v>0</v>
      </c>
      <c r="H89" s="88">
        <f t="shared" si="18"/>
        <v>0</v>
      </c>
      <c r="I89" s="88">
        <f t="shared" si="19"/>
        <v>0</v>
      </c>
    </row>
    <row r="90" spans="1:9" x14ac:dyDescent="0.25">
      <c r="A90" s="13"/>
      <c r="B90" s="2"/>
      <c r="C90" s="2"/>
      <c r="D90" s="2"/>
      <c r="E90" s="2"/>
      <c r="F90" s="88">
        <f t="shared" si="20"/>
        <v>0</v>
      </c>
      <c r="G90" s="88">
        <f t="shared" si="20"/>
        <v>0</v>
      </c>
      <c r="H90" s="88">
        <f t="shared" si="18"/>
        <v>0</v>
      </c>
      <c r="I90" s="88">
        <f t="shared" si="19"/>
        <v>0</v>
      </c>
    </row>
    <row r="91" spans="1:9" x14ac:dyDescent="0.25">
      <c r="A91" s="13"/>
      <c r="B91" s="2"/>
      <c r="C91" s="2"/>
      <c r="D91" s="2"/>
      <c r="E91" s="2"/>
      <c r="F91" s="88">
        <f t="shared" si="20"/>
        <v>0</v>
      </c>
      <c r="G91" s="88">
        <f t="shared" si="20"/>
        <v>0</v>
      </c>
      <c r="H91" s="88">
        <f t="shared" si="18"/>
        <v>0</v>
      </c>
      <c r="I91" s="88">
        <f t="shared" si="19"/>
        <v>0</v>
      </c>
    </row>
    <row r="92" spans="1:9" x14ac:dyDescent="0.25">
      <c r="A92" s="29"/>
      <c r="B92" s="2"/>
      <c r="C92" s="2"/>
      <c r="D92" s="2"/>
      <c r="E92" s="2"/>
      <c r="F92" s="88">
        <f t="shared" si="20"/>
        <v>0</v>
      </c>
      <c r="G92" s="88">
        <f t="shared" si="20"/>
        <v>0</v>
      </c>
      <c r="H92" s="88">
        <f t="shared" si="18"/>
        <v>0</v>
      </c>
      <c r="I92" s="88">
        <f t="shared" si="19"/>
        <v>0</v>
      </c>
    </row>
    <row r="93" spans="1:9" x14ac:dyDescent="0.25">
      <c r="A93" s="84" t="s">
        <v>58</v>
      </c>
      <c r="B93" s="36">
        <f>SUM(B66:B92)</f>
        <v>514</v>
      </c>
      <c r="C93" s="36">
        <f>SUM(C66:C92)</f>
        <v>509</v>
      </c>
      <c r="D93" s="36">
        <f>SUM(D66:D92)</f>
        <v>437</v>
      </c>
      <c r="E93" s="36">
        <f>SUM(E66:E92)</f>
        <v>403</v>
      </c>
      <c r="F93" s="88">
        <f t="shared" si="20"/>
        <v>62.227602905569015</v>
      </c>
      <c r="G93" s="88">
        <f t="shared" si="20"/>
        <v>64.025157232704402</v>
      </c>
      <c r="H93" s="88">
        <f t="shared" si="18"/>
        <v>71.40522875816994</v>
      </c>
      <c r="I93" s="88">
        <f t="shared" si="19"/>
        <v>73.80952380952381</v>
      </c>
    </row>
    <row r="94" spans="1:9" x14ac:dyDescent="0.25">
      <c r="A94" s="16"/>
    </row>
    <row r="95" spans="1:9" ht="16.5" thickBot="1" x14ac:dyDescent="0.3">
      <c r="A95" s="76" t="s">
        <v>130</v>
      </c>
      <c r="B95" s="6"/>
      <c r="C95" s="6"/>
      <c r="D95" s="6"/>
      <c r="E95" s="6"/>
    </row>
    <row r="96" spans="1:9" ht="63.75" thickBot="1" x14ac:dyDescent="0.3">
      <c r="A96" s="56" t="s">
        <v>91</v>
      </c>
      <c r="B96" s="57" t="s">
        <v>93</v>
      </c>
      <c r="C96" s="58" t="s">
        <v>94</v>
      </c>
      <c r="D96" s="58" t="s">
        <v>95</v>
      </c>
      <c r="E96" s="58" t="s">
        <v>96</v>
      </c>
      <c r="F96" s="59" t="s">
        <v>122</v>
      </c>
      <c r="G96" s="59" t="s">
        <v>123</v>
      </c>
      <c r="H96" s="59" t="s">
        <v>124</v>
      </c>
      <c r="I96" s="60" t="s">
        <v>125</v>
      </c>
    </row>
    <row r="97" spans="1:9" x14ac:dyDescent="0.25">
      <c r="A97" s="226" t="s">
        <v>101</v>
      </c>
      <c r="B97" s="227">
        <v>10</v>
      </c>
      <c r="C97" s="227">
        <v>9</v>
      </c>
      <c r="D97" s="227">
        <v>6</v>
      </c>
      <c r="E97" s="227">
        <v>3</v>
      </c>
      <c r="F97" s="87">
        <f t="shared" ref="F97:I98" si="21">+IFERROR(B97/(C4+0),0)*100</f>
        <v>19.607843137254903</v>
      </c>
      <c r="G97" s="87">
        <f t="shared" si="21"/>
        <v>20.930232558139537</v>
      </c>
      <c r="H97" s="87">
        <f t="shared" si="21"/>
        <v>20.689655172413794</v>
      </c>
      <c r="I97" s="87">
        <f t="shared" si="21"/>
        <v>15.789473684210526</v>
      </c>
    </row>
    <row r="98" spans="1:9" x14ac:dyDescent="0.25">
      <c r="A98" s="250" t="s">
        <v>102</v>
      </c>
      <c r="B98" s="255">
        <v>4</v>
      </c>
      <c r="C98" s="255">
        <v>3</v>
      </c>
      <c r="D98" s="255">
        <v>2</v>
      </c>
      <c r="E98" s="255">
        <v>0</v>
      </c>
      <c r="F98" s="88">
        <f t="shared" si="21"/>
        <v>12.121212121212121</v>
      </c>
      <c r="G98" s="88">
        <f t="shared" si="21"/>
        <v>9.375</v>
      </c>
      <c r="H98" s="88">
        <f t="shared" si="21"/>
        <v>9.0909090909090917</v>
      </c>
      <c r="I98" s="88">
        <f t="shared" si="21"/>
        <v>0</v>
      </c>
    </row>
    <row r="99" spans="1:9" x14ac:dyDescent="0.25">
      <c r="A99" s="250" t="s">
        <v>103</v>
      </c>
      <c r="B99" s="255">
        <v>4</v>
      </c>
      <c r="C99" s="255">
        <v>3</v>
      </c>
      <c r="D99" s="255">
        <v>2</v>
      </c>
      <c r="E99" s="255">
        <v>1</v>
      </c>
      <c r="F99" s="88">
        <f>+IFERROR(B99/(C6+C35),0)*100</f>
        <v>7.0175438596491224</v>
      </c>
      <c r="G99" s="88">
        <f>+IFERROR(C99/(D6+D35),0)*100</f>
        <v>5.6603773584905666</v>
      </c>
      <c r="H99" s="88">
        <f>+IFERROR(D99/(E6+E35),0)*100</f>
        <v>4</v>
      </c>
      <c r="I99" s="88">
        <f>+IFERROR(E99/(F6+F35),0)*100</f>
        <v>2.3809523809523809</v>
      </c>
    </row>
    <row r="100" spans="1:9" x14ac:dyDescent="0.25">
      <c r="A100" s="250" t="s">
        <v>105</v>
      </c>
      <c r="B100" s="255">
        <v>2</v>
      </c>
      <c r="C100" s="255">
        <v>2</v>
      </c>
      <c r="D100" s="255">
        <v>1</v>
      </c>
      <c r="E100" s="255">
        <v>1</v>
      </c>
      <c r="F100" s="88">
        <f t="shared" ref="F100:I103" si="22">+IFERROR(B100/(C7+0),0)*100</f>
        <v>15.384615384615385</v>
      </c>
      <c r="G100" s="88">
        <f t="shared" si="22"/>
        <v>16.666666666666664</v>
      </c>
      <c r="H100" s="88">
        <f t="shared" si="22"/>
        <v>11.111111111111111</v>
      </c>
      <c r="I100" s="88">
        <f t="shared" si="22"/>
        <v>12.5</v>
      </c>
    </row>
    <row r="101" spans="1:9" x14ac:dyDescent="0.25">
      <c r="A101" s="250" t="s">
        <v>106</v>
      </c>
      <c r="B101" s="255">
        <v>5</v>
      </c>
      <c r="C101" s="255">
        <v>5</v>
      </c>
      <c r="D101" s="255">
        <v>1</v>
      </c>
      <c r="E101" s="255">
        <v>1</v>
      </c>
      <c r="F101" s="88">
        <f t="shared" si="22"/>
        <v>62.5</v>
      </c>
      <c r="G101" s="88">
        <f t="shared" si="22"/>
        <v>62.5</v>
      </c>
      <c r="H101" s="88">
        <f t="shared" si="22"/>
        <v>50</v>
      </c>
      <c r="I101" s="88">
        <f t="shared" si="22"/>
        <v>50</v>
      </c>
    </row>
    <row r="102" spans="1:9" x14ac:dyDescent="0.25">
      <c r="A102" s="250" t="s">
        <v>107</v>
      </c>
      <c r="B102" s="255">
        <v>20</v>
      </c>
      <c r="C102" s="255">
        <v>13</v>
      </c>
      <c r="D102" s="255">
        <v>9</v>
      </c>
      <c r="E102" s="255">
        <v>5</v>
      </c>
      <c r="F102" s="88">
        <f t="shared" si="22"/>
        <v>67.796610169491515</v>
      </c>
      <c r="G102" s="88">
        <f t="shared" si="22"/>
        <v>59.090909090909093</v>
      </c>
      <c r="H102" s="88">
        <f t="shared" si="22"/>
        <v>54.54545454545454</v>
      </c>
      <c r="I102" s="88">
        <f t="shared" si="22"/>
        <v>43.478260869565219</v>
      </c>
    </row>
    <row r="103" spans="1:9" x14ac:dyDescent="0.25">
      <c r="A103" s="250" t="s">
        <v>108</v>
      </c>
      <c r="B103" s="255">
        <v>6</v>
      </c>
      <c r="C103" s="255">
        <v>1</v>
      </c>
      <c r="D103" s="255">
        <v>0</v>
      </c>
      <c r="E103" s="255">
        <v>0</v>
      </c>
      <c r="F103" s="88">
        <f t="shared" si="22"/>
        <v>44.444444444444443</v>
      </c>
      <c r="G103" s="88">
        <f t="shared" si="22"/>
        <v>12.5</v>
      </c>
      <c r="H103" s="88">
        <f t="shared" si="22"/>
        <v>0</v>
      </c>
      <c r="I103" s="88">
        <f t="shared" si="22"/>
        <v>0</v>
      </c>
    </row>
    <row r="104" spans="1:9" x14ac:dyDescent="0.25">
      <c r="A104" s="250" t="s">
        <v>109</v>
      </c>
      <c r="B104" s="255">
        <v>2</v>
      </c>
      <c r="C104" s="255">
        <v>1</v>
      </c>
      <c r="D104" s="255">
        <v>0</v>
      </c>
      <c r="E104" s="255">
        <v>0</v>
      </c>
      <c r="F104" s="88">
        <f t="shared" ref="F104:I106" si="23">+IFERROR(B104/(C11+C36),0)*100</f>
        <v>6.4516129032258061</v>
      </c>
      <c r="G104" s="88">
        <f t="shared" si="23"/>
        <v>3.3333333333333335</v>
      </c>
      <c r="H104" s="88">
        <f t="shared" si="23"/>
        <v>0</v>
      </c>
      <c r="I104" s="88">
        <f t="shared" si="23"/>
        <v>0</v>
      </c>
    </row>
    <row r="105" spans="1:9" x14ac:dyDescent="0.25">
      <c r="A105" s="250" t="s">
        <v>111</v>
      </c>
      <c r="B105" s="255">
        <v>14</v>
      </c>
      <c r="C105" s="255">
        <v>14</v>
      </c>
      <c r="D105" s="255">
        <v>3</v>
      </c>
      <c r="E105" s="255">
        <v>3</v>
      </c>
      <c r="F105" s="88">
        <f t="shared" si="23"/>
        <v>10.071942446043165</v>
      </c>
      <c r="G105" s="88">
        <f t="shared" si="23"/>
        <v>10.071942446043165</v>
      </c>
      <c r="H105" s="88">
        <f t="shared" si="23"/>
        <v>2.9411764705882351</v>
      </c>
      <c r="I105" s="88">
        <f t="shared" si="23"/>
        <v>3.225806451612903</v>
      </c>
    </row>
    <row r="106" spans="1:9" x14ac:dyDescent="0.25">
      <c r="A106" s="250" t="s">
        <v>112</v>
      </c>
      <c r="B106" s="255">
        <v>21</v>
      </c>
      <c r="C106" s="255">
        <v>21</v>
      </c>
      <c r="D106" s="255">
        <v>3</v>
      </c>
      <c r="E106" s="255">
        <v>2</v>
      </c>
      <c r="F106" s="88">
        <f t="shared" si="23"/>
        <v>11.864406779661017</v>
      </c>
      <c r="G106" s="88">
        <f t="shared" si="23"/>
        <v>11.864406779661017</v>
      </c>
      <c r="H106" s="88">
        <f t="shared" si="23"/>
        <v>2.054794520547945</v>
      </c>
      <c r="I106" s="88">
        <f t="shared" si="23"/>
        <v>1.4084507042253522</v>
      </c>
    </row>
    <row r="107" spans="1:9" x14ac:dyDescent="0.25">
      <c r="A107" s="250" t="s">
        <v>113</v>
      </c>
      <c r="B107" s="255">
        <v>22</v>
      </c>
      <c r="C107" s="255">
        <v>21</v>
      </c>
      <c r="D107" s="255">
        <v>15</v>
      </c>
      <c r="E107" s="255">
        <v>13</v>
      </c>
      <c r="F107" s="88">
        <f>+IFERROR(B107/(C14+0),0)*100</f>
        <v>21.782178217821784</v>
      </c>
      <c r="G107" s="88">
        <f>+IFERROR(C107/(D14+0),0)*100</f>
        <v>21</v>
      </c>
      <c r="H107" s="88">
        <f>+IFERROR(D107/(E14+0),0)*100</f>
        <v>23.076923076923077</v>
      </c>
      <c r="I107" s="88">
        <f>+IFERROR(E107/(F14+0),0)*100</f>
        <v>23.214285714285715</v>
      </c>
    </row>
    <row r="108" spans="1:9" x14ac:dyDescent="0.25">
      <c r="A108" s="250" t="s">
        <v>114</v>
      </c>
      <c r="B108" s="255">
        <v>2</v>
      </c>
      <c r="C108" s="255">
        <v>2</v>
      </c>
      <c r="D108" s="255">
        <v>1</v>
      </c>
      <c r="E108" s="255">
        <v>1</v>
      </c>
      <c r="F108" s="88">
        <f>+IFERROR(B108/(C15+C39),0)*100</f>
        <v>20</v>
      </c>
      <c r="G108" s="88">
        <f>+IFERROR(C108/(D15+D39),0)*100</f>
        <v>20</v>
      </c>
      <c r="H108" s="88">
        <f>+IFERROR(D108/(E15+E39),0)*100</f>
        <v>12.5</v>
      </c>
      <c r="I108" s="88">
        <f>+IFERROR(E108/(F15+F39),0)*100</f>
        <v>20</v>
      </c>
    </row>
    <row r="109" spans="1:9" x14ac:dyDescent="0.25">
      <c r="A109" s="250" t="s">
        <v>128</v>
      </c>
      <c r="B109" s="255">
        <v>4</v>
      </c>
      <c r="C109" s="255">
        <v>4</v>
      </c>
      <c r="D109" s="255">
        <v>0</v>
      </c>
      <c r="E109" s="255">
        <v>0</v>
      </c>
      <c r="F109" s="88">
        <f t="shared" ref="F109:I111" si="24">+IFERROR(B109/(C16+0),0)*100</f>
        <v>3.007518796992481</v>
      </c>
      <c r="G109" s="88">
        <f t="shared" si="24"/>
        <v>3.0534351145038165</v>
      </c>
      <c r="H109" s="88">
        <f t="shared" si="24"/>
        <v>0</v>
      </c>
      <c r="I109" s="88">
        <f t="shared" si="24"/>
        <v>0</v>
      </c>
    </row>
    <row r="110" spans="1:9" x14ac:dyDescent="0.25">
      <c r="A110" s="250" t="s">
        <v>115</v>
      </c>
      <c r="B110" s="255">
        <v>1</v>
      </c>
      <c r="C110" s="255">
        <v>1</v>
      </c>
      <c r="D110" s="255">
        <v>1</v>
      </c>
      <c r="E110" s="255">
        <v>1</v>
      </c>
      <c r="F110" s="88">
        <f t="shared" si="24"/>
        <v>11.111111111111111</v>
      </c>
      <c r="G110" s="88">
        <f t="shared" si="24"/>
        <v>11.111111111111111</v>
      </c>
      <c r="H110" s="88">
        <f t="shared" si="24"/>
        <v>12.5</v>
      </c>
      <c r="I110" s="88">
        <f t="shared" si="24"/>
        <v>14.285714285714285</v>
      </c>
    </row>
    <row r="111" spans="1:9" x14ac:dyDescent="0.25">
      <c r="A111" s="250" t="s">
        <v>119</v>
      </c>
      <c r="B111" s="255">
        <v>1</v>
      </c>
      <c r="C111" s="255">
        <v>1</v>
      </c>
      <c r="D111" s="255">
        <v>1</v>
      </c>
      <c r="E111" s="255">
        <v>1</v>
      </c>
      <c r="F111" s="88">
        <f t="shared" si="24"/>
        <v>16.666666666666664</v>
      </c>
      <c r="G111" s="88">
        <f t="shared" si="24"/>
        <v>16.666666666666664</v>
      </c>
      <c r="H111" s="88">
        <f t="shared" si="24"/>
        <v>16.666666666666664</v>
      </c>
      <c r="I111" s="88">
        <f t="shared" si="24"/>
        <v>16.666666666666664</v>
      </c>
    </row>
    <row r="112" spans="1:9" x14ac:dyDescent="0.25">
      <c r="A112" s="250"/>
      <c r="B112" s="255"/>
      <c r="C112" s="255"/>
      <c r="D112" s="255"/>
      <c r="E112" s="255"/>
      <c r="F112" s="88">
        <f t="shared" ref="F112:F124" si="25">+IFERROR(B112/(C19+C50),0)*100</f>
        <v>0</v>
      </c>
      <c r="G112" s="88">
        <f t="shared" ref="G112:G124" si="26">+IFERROR(C112/(D19+D50),0)*100</f>
        <v>0</v>
      </c>
      <c r="H112" s="88">
        <f t="shared" ref="H112:H124" si="27">+IFERROR(D112/(E19+E50),0)*100</f>
        <v>0</v>
      </c>
      <c r="I112" s="88">
        <f t="shared" ref="I112:I124" si="28">+IFERROR(E112/(F19+F50),0)*100</f>
        <v>0</v>
      </c>
    </row>
    <row r="113" spans="1:9" x14ac:dyDescent="0.25">
      <c r="A113" s="13"/>
      <c r="B113" s="2"/>
      <c r="C113" s="2"/>
      <c r="D113" s="2"/>
      <c r="E113" s="2"/>
      <c r="F113" s="88">
        <f t="shared" si="25"/>
        <v>0</v>
      </c>
      <c r="G113" s="88">
        <f t="shared" si="26"/>
        <v>0</v>
      </c>
      <c r="H113" s="88">
        <f t="shared" si="27"/>
        <v>0</v>
      </c>
      <c r="I113" s="88">
        <f t="shared" si="28"/>
        <v>0</v>
      </c>
    </row>
    <row r="114" spans="1:9" x14ac:dyDescent="0.25">
      <c r="A114" s="13"/>
      <c r="B114" s="2"/>
      <c r="C114" s="2"/>
      <c r="D114" s="2"/>
      <c r="E114" s="2"/>
      <c r="F114" s="88">
        <f t="shared" si="25"/>
        <v>0</v>
      </c>
      <c r="G114" s="88">
        <f t="shared" si="26"/>
        <v>0</v>
      </c>
      <c r="H114" s="88">
        <f t="shared" si="27"/>
        <v>0</v>
      </c>
      <c r="I114" s="88">
        <f t="shared" si="28"/>
        <v>0</v>
      </c>
    </row>
    <row r="115" spans="1:9" x14ac:dyDescent="0.25">
      <c r="A115" s="13"/>
      <c r="B115" s="2"/>
      <c r="C115" s="2"/>
      <c r="D115" s="2"/>
      <c r="E115" s="2"/>
      <c r="F115" s="88">
        <f t="shared" si="25"/>
        <v>0</v>
      </c>
      <c r="G115" s="88">
        <f t="shared" si="26"/>
        <v>0</v>
      </c>
      <c r="H115" s="88">
        <f t="shared" si="27"/>
        <v>0</v>
      </c>
      <c r="I115" s="88">
        <f t="shared" si="28"/>
        <v>0</v>
      </c>
    </row>
    <row r="116" spans="1:9" x14ac:dyDescent="0.25">
      <c r="A116" s="13"/>
      <c r="B116" s="2"/>
      <c r="C116" s="2"/>
      <c r="D116" s="2"/>
      <c r="E116" s="2"/>
      <c r="F116" s="88">
        <f t="shared" si="25"/>
        <v>0</v>
      </c>
      <c r="G116" s="88">
        <f t="shared" si="26"/>
        <v>0</v>
      </c>
      <c r="H116" s="88">
        <f t="shared" si="27"/>
        <v>0</v>
      </c>
      <c r="I116" s="88">
        <f t="shared" si="28"/>
        <v>0</v>
      </c>
    </row>
    <row r="117" spans="1:9" x14ac:dyDescent="0.25">
      <c r="A117" s="13"/>
      <c r="B117" s="2"/>
      <c r="C117" s="2"/>
      <c r="D117" s="2"/>
      <c r="E117" s="2"/>
      <c r="F117" s="88">
        <f t="shared" si="25"/>
        <v>0</v>
      </c>
      <c r="G117" s="88">
        <f t="shared" si="26"/>
        <v>0</v>
      </c>
      <c r="H117" s="88">
        <f t="shared" si="27"/>
        <v>0</v>
      </c>
      <c r="I117" s="88">
        <f t="shared" si="28"/>
        <v>0</v>
      </c>
    </row>
    <row r="118" spans="1:9" x14ac:dyDescent="0.25">
      <c r="A118" s="13"/>
      <c r="B118" s="2"/>
      <c r="C118" s="2"/>
      <c r="D118" s="2"/>
      <c r="E118" s="2"/>
      <c r="F118" s="88">
        <f t="shared" si="25"/>
        <v>0</v>
      </c>
      <c r="G118" s="88">
        <f t="shared" si="26"/>
        <v>0</v>
      </c>
      <c r="H118" s="88">
        <f t="shared" si="27"/>
        <v>0</v>
      </c>
      <c r="I118" s="88">
        <f t="shared" si="28"/>
        <v>0</v>
      </c>
    </row>
    <row r="119" spans="1:9" x14ac:dyDescent="0.25">
      <c r="A119" s="13"/>
      <c r="B119" s="2"/>
      <c r="C119" s="2"/>
      <c r="D119" s="2"/>
      <c r="E119" s="2"/>
      <c r="F119" s="88">
        <f t="shared" si="25"/>
        <v>0</v>
      </c>
      <c r="G119" s="88">
        <f t="shared" si="26"/>
        <v>0</v>
      </c>
      <c r="H119" s="88">
        <f t="shared" si="27"/>
        <v>0</v>
      </c>
      <c r="I119" s="88">
        <f t="shared" si="28"/>
        <v>0</v>
      </c>
    </row>
    <row r="120" spans="1:9" x14ac:dyDescent="0.25">
      <c r="A120" s="13"/>
      <c r="B120" s="2"/>
      <c r="C120" s="2"/>
      <c r="D120" s="2"/>
      <c r="E120" s="2"/>
      <c r="F120" s="88">
        <f t="shared" si="25"/>
        <v>0</v>
      </c>
      <c r="G120" s="88">
        <f t="shared" si="26"/>
        <v>0</v>
      </c>
      <c r="H120" s="88">
        <f t="shared" si="27"/>
        <v>0</v>
      </c>
      <c r="I120" s="88">
        <f t="shared" si="28"/>
        <v>0</v>
      </c>
    </row>
    <row r="121" spans="1:9" x14ac:dyDescent="0.25">
      <c r="A121" s="13"/>
      <c r="B121" s="2"/>
      <c r="C121" s="2"/>
      <c r="D121" s="2"/>
      <c r="E121" s="2"/>
      <c r="F121" s="88">
        <f t="shared" si="25"/>
        <v>0</v>
      </c>
      <c r="G121" s="88">
        <f t="shared" si="26"/>
        <v>0</v>
      </c>
      <c r="H121" s="88">
        <f t="shared" si="27"/>
        <v>0</v>
      </c>
      <c r="I121" s="88">
        <f t="shared" si="28"/>
        <v>0</v>
      </c>
    </row>
    <row r="122" spans="1:9" x14ac:dyDescent="0.25">
      <c r="A122" s="13"/>
      <c r="B122" s="2"/>
      <c r="C122" s="2"/>
      <c r="D122" s="2"/>
      <c r="E122" s="2"/>
      <c r="F122" s="88">
        <f t="shared" si="25"/>
        <v>0</v>
      </c>
      <c r="G122" s="88">
        <f t="shared" si="26"/>
        <v>0</v>
      </c>
      <c r="H122" s="88">
        <f t="shared" si="27"/>
        <v>0</v>
      </c>
      <c r="I122" s="88">
        <f t="shared" si="28"/>
        <v>0</v>
      </c>
    </row>
    <row r="123" spans="1:9" x14ac:dyDescent="0.25">
      <c r="A123" s="29"/>
      <c r="B123" s="2"/>
      <c r="C123" s="2"/>
      <c r="D123" s="2"/>
      <c r="E123" s="2"/>
      <c r="F123" s="88">
        <f t="shared" si="25"/>
        <v>0</v>
      </c>
      <c r="G123" s="88">
        <f t="shared" si="26"/>
        <v>0</v>
      </c>
      <c r="H123" s="88">
        <f t="shared" si="27"/>
        <v>0</v>
      </c>
      <c r="I123" s="88">
        <f t="shared" si="28"/>
        <v>0</v>
      </c>
    </row>
    <row r="124" spans="1:9" x14ac:dyDescent="0.25">
      <c r="A124" s="84" t="s">
        <v>58</v>
      </c>
      <c r="B124" s="36">
        <f>SUM(B97:B123)</f>
        <v>118</v>
      </c>
      <c r="C124" s="36">
        <f>SUM(C97:C123)</f>
        <v>101</v>
      </c>
      <c r="D124" s="36">
        <f>SUM(D97:D123)</f>
        <v>45</v>
      </c>
      <c r="E124" s="36">
        <f>SUM(E97:E123)</f>
        <v>32</v>
      </c>
      <c r="F124" s="88">
        <f t="shared" si="25"/>
        <v>14.285714285714285</v>
      </c>
      <c r="G124" s="88">
        <f t="shared" si="26"/>
        <v>12.70440251572327</v>
      </c>
      <c r="H124" s="88">
        <f t="shared" si="27"/>
        <v>7.3529411764705888</v>
      </c>
      <c r="I124" s="88">
        <f t="shared" si="28"/>
        <v>5.8608058608058604</v>
      </c>
    </row>
    <row r="125" spans="1:9" x14ac:dyDescent="0.25">
      <c r="A125" s="16"/>
    </row>
    <row r="126" spans="1:9" x14ac:dyDescent="0.25">
      <c r="A126" s="16"/>
    </row>
    <row r="127" spans="1:9" x14ac:dyDescent="0.25">
      <c r="A127" s="16"/>
    </row>
    <row r="128" spans="1:9" x14ac:dyDescent="0.25">
      <c r="A128" s="16"/>
    </row>
    <row r="129" spans="1:1" x14ac:dyDescent="0.25">
      <c r="A129" s="16"/>
    </row>
    <row r="130" spans="1:1" x14ac:dyDescent="0.25">
      <c r="A130" s="16"/>
    </row>
    <row r="131" spans="1:1" x14ac:dyDescent="0.25">
      <c r="A131" s="9"/>
    </row>
    <row r="132" spans="1:1" x14ac:dyDescent="0.25">
      <c r="A132" s="16"/>
    </row>
  </sheetData>
  <mergeCells count="4">
    <mergeCell ref="A33:J33"/>
    <mergeCell ref="A64:E64"/>
    <mergeCell ref="A1:J1"/>
    <mergeCell ref="A2:J2"/>
  </mergeCells>
  <phoneticPr fontId="2" type="noConversion"/>
  <pageMargins left="0.75" right="0.75" top="1" bottom="1" header="0.4921259845" footer="0.4921259845"/>
  <pageSetup paperSize="9" scale="74" orientation="landscape" r:id="rId1"/>
  <headerFooter alignWithMargins="0"/>
  <rowBreaks count="3" manualBreakCount="3">
    <brk id="32" max="16383" man="1"/>
    <brk id="63" max="16383" man="1"/>
    <brk id="9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4"/>
  <sheetViews>
    <sheetView view="pageBreakPreview" topLeftCell="A96" zoomScaleNormal="100" zoomScaleSheetLayoutView="100" workbookViewId="0">
      <selection activeCell="L65" sqref="L65"/>
    </sheetView>
  </sheetViews>
  <sheetFormatPr defaultRowHeight="15.75" x14ac:dyDescent="0.25"/>
  <cols>
    <col min="1" max="1" width="24.125" customWidth="1"/>
    <col min="2" max="10" width="10.625" customWidth="1"/>
  </cols>
  <sheetData>
    <row r="1" spans="1:11" ht="31.5" customHeight="1" x14ac:dyDescent="0.25">
      <c r="A1" s="672" t="s">
        <v>131</v>
      </c>
      <c r="B1" s="672"/>
      <c r="C1" s="672"/>
      <c r="D1" s="672"/>
      <c r="E1" s="672"/>
      <c r="F1" s="672"/>
      <c r="G1" s="672"/>
      <c r="H1" s="672"/>
      <c r="I1" s="672"/>
      <c r="J1" s="672"/>
      <c r="K1" s="31"/>
    </row>
    <row r="2" spans="1:11" ht="16.5" thickBot="1" x14ac:dyDescent="0.3">
      <c r="A2" s="665" t="s">
        <v>56</v>
      </c>
      <c r="B2" s="665"/>
      <c r="C2" s="665"/>
      <c r="D2" s="665"/>
      <c r="E2" s="665"/>
      <c r="F2" s="665"/>
      <c r="G2" s="665"/>
      <c r="H2" s="665"/>
      <c r="I2" s="665"/>
      <c r="J2" s="665"/>
    </row>
    <row r="3" spans="1:11" ht="32.25" thickBot="1" x14ac:dyDescent="0.3">
      <c r="A3" s="47" t="s">
        <v>91</v>
      </c>
      <c r="B3" s="48" t="s">
        <v>92</v>
      </c>
      <c r="C3" s="48" t="s">
        <v>93</v>
      </c>
      <c r="D3" s="49" t="s">
        <v>94</v>
      </c>
      <c r="E3" s="49" t="s">
        <v>95</v>
      </c>
      <c r="F3" s="49" t="s">
        <v>96</v>
      </c>
      <c r="G3" s="50" t="s">
        <v>97</v>
      </c>
      <c r="H3" s="50" t="s">
        <v>98</v>
      </c>
      <c r="I3" s="50" t="s">
        <v>99</v>
      </c>
      <c r="J3" s="51" t="s">
        <v>100</v>
      </c>
    </row>
    <row r="4" spans="1:11" ht="15.75" customHeight="1" x14ac:dyDescent="0.25">
      <c r="A4" s="226" t="s">
        <v>101</v>
      </c>
      <c r="B4" s="227">
        <v>22</v>
      </c>
      <c r="C4" s="227">
        <v>17</v>
      </c>
      <c r="D4" s="227">
        <v>15</v>
      </c>
      <c r="E4" s="227">
        <v>13</v>
      </c>
      <c r="F4" s="227">
        <v>8</v>
      </c>
      <c r="G4" s="85">
        <f>IFERROR(C4/B4,0)</f>
        <v>0.77272727272727271</v>
      </c>
      <c r="H4" s="85">
        <f>IFERROR(E4/D4,0)</f>
        <v>0.8666666666666667</v>
      </c>
      <c r="I4" s="85">
        <f>IFERROR(F4/E4,0)</f>
        <v>0.61538461538461542</v>
      </c>
      <c r="J4" s="85">
        <f>IFERROR(F4/B4,0)</f>
        <v>0.36363636363636365</v>
      </c>
    </row>
    <row r="5" spans="1:11" ht="15.75" customHeight="1" x14ac:dyDescent="0.25">
      <c r="A5" s="250" t="s">
        <v>102</v>
      </c>
      <c r="B5" s="255">
        <v>3</v>
      </c>
      <c r="C5" s="255">
        <v>6</v>
      </c>
      <c r="D5" s="255">
        <v>6</v>
      </c>
      <c r="E5" s="255">
        <v>6</v>
      </c>
      <c r="F5" s="255">
        <v>6</v>
      </c>
      <c r="G5" s="86">
        <f t="shared" ref="G5:G20" si="0">IFERROR(C5/B5,0)</f>
        <v>2</v>
      </c>
      <c r="H5" s="86">
        <f t="shared" ref="H5:H20" si="1">IFERROR(E5/D5,0)</f>
        <v>1</v>
      </c>
      <c r="I5" s="86">
        <f t="shared" ref="I5:I20" si="2">IFERROR(F5/E5,0)</f>
        <v>1</v>
      </c>
      <c r="J5" s="86">
        <f t="shared" ref="J5:J20" si="3">IFERROR(F5/B5,0)</f>
        <v>2</v>
      </c>
    </row>
    <row r="6" spans="1:11" ht="15.75" customHeight="1" x14ac:dyDescent="0.25">
      <c r="A6" s="250" t="s">
        <v>132</v>
      </c>
      <c r="B6" s="255">
        <v>8</v>
      </c>
      <c r="C6" s="255">
        <v>5</v>
      </c>
      <c r="D6" s="255">
        <v>5</v>
      </c>
      <c r="E6" s="255">
        <v>5</v>
      </c>
      <c r="F6" s="255">
        <v>5</v>
      </c>
      <c r="G6" s="86">
        <f t="shared" si="0"/>
        <v>0.625</v>
      </c>
      <c r="H6" s="86">
        <f t="shared" si="1"/>
        <v>1</v>
      </c>
      <c r="I6" s="86">
        <f t="shared" si="2"/>
        <v>1</v>
      </c>
      <c r="J6" s="86">
        <f t="shared" si="3"/>
        <v>0.625</v>
      </c>
    </row>
    <row r="7" spans="1:11" ht="15.75" customHeight="1" x14ac:dyDescent="0.25">
      <c r="A7" s="250" t="s">
        <v>103</v>
      </c>
      <c r="B7" s="255">
        <v>2</v>
      </c>
      <c r="C7" s="255">
        <v>7</v>
      </c>
      <c r="D7" s="255">
        <v>3</v>
      </c>
      <c r="E7" s="255">
        <v>2</v>
      </c>
      <c r="F7" s="255">
        <v>2</v>
      </c>
      <c r="G7" s="86">
        <f t="shared" si="0"/>
        <v>3.5</v>
      </c>
      <c r="H7" s="86">
        <f t="shared" si="1"/>
        <v>0.66666666666666663</v>
      </c>
      <c r="I7" s="86">
        <f t="shared" si="2"/>
        <v>1</v>
      </c>
      <c r="J7" s="86">
        <f t="shared" si="3"/>
        <v>1</v>
      </c>
    </row>
    <row r="8" spans="1:11" ht="15.75" customHeight="1" x14ac:dyDescent="0.25">
      <c r="A8" s="250" t="s">
        <v>104</v>
      </c>
      <c r="B8" s="255">
        <v>1</v>
      </c>
      <c r="C8" s="255">
        <v>6</v>
      </c>
      <c r="D8" s="255">
        <v>6</v>
      </c>
      <c r="E8" s="255">
        <v>4</v>
      </c>
      <c r="F8" s="255">
        <v>4</v>
      </c>
      <c r="G8" s="86">
        <f t="shared" si="0"/>
        <v>6</v>
      </c>
      <c r="H8" s="86">
        <f t="shared" si="1"/>
        <v>0.66666666666666663</v>
      </c>
      <c r="I8" s="86">
        <f t="shared" si="2"/>
        <v>1</v>
      </c>
      <c r="J8" s="86">
        <f t="shared" si="3"/>
        <v>4</v>
      </c>
    </row>
    <row r="9" spans="1:11" ht="15.75" customHeight="1" x14ac:dyDescent="0.25">
      <c r="A9" s="250" t="s">
        <v>105</v>
      </c>
      <c r="B9" s="255">
        <v>13</v>
      </c>
      <c r="C9" s="255">
        <v>16</v>
      </c>
      <c r="D9" s="255">
        <v>14</v>
      </c>
      <c r="E9" s="255">
        <v>14</v>
      </c>
      <c r="F9" s="255">
        <v>11</v>
      </c>
      <c r="G9" s="86">
        <f t="shared" si="0"/>
        <v>1.2307692307692308</v>
      </c>
      <c r="H9" s="86">
        <f t="shared" si="1"/>
        <v>1</v>
      </c>
      <c r="I9" s="86">
        <f t="shared" si="2"/>
        <v>0.7857142857142857</v>
      </c>
      <c r="J9" s="86">
        <f t="shared" si="3"/>
        <v>0.84615384615384615</v>
      </c>
    </row>
    <row r="10" spans="1:11" ht="15.75" customHeight="1" x14ac:dyDescent="0.25">
      <c r="A10" s="250" t="s">
        <v>106</v>
      </c>
      <c r="B10" s="255">
        <v>1</v>
      </c>
      <c r="C10" s="255">
        <v>3</v>
      </c>
      <c r="D10" s="255">
        <v>3</v>
      </c>
      <c r="E10" s="255">
        <v>3</v>
      </c>
      <c r="F10" s="255">
        <v>3</v>
      </c>
      <c r="G10" s="86">
        <f t="shared" si="0"/>
        <v>3</v>
      </c>
      <c r="H10" s="86">
        <f t="shared" si="1"/>
        <v>1</v>
      </c>
      <c r="I10" s="86">
        <f t="shared" si="2"/>
        <v>1</v>
      </c>
      <c r="J10" s="86">
        <f t="shared" si="3"/>
        <v>3</v>
      </c>
    </row>
    <row r="11" spans="1:11" ht="15.75" customHeight="1" x14ac:dyDescent="0.25">
      <c r="A11" s="250" t="s">
        <v>107</v>
      </c>
      <c r="B11" s="255">
        <v>1</v>
      </c>
      <c r="C11" s="255">
        <v>4</v>
      </c>
      <c r="D11" s="255">
        <v>4</v>
      </c>
      <c r="E11" s="255">
        <v>3</v>
      </c>
      <c r="F11" s="255">
        <v>2</v>
      </c>
      <c r="G11" s="86">
        <f t="shared" si="0"/>
        <v>4</v>
      </c>
      <c r="H11" s="86">
        <f t="shared" si="1"/>
        <v>0.75</v>
      </c>
      <c r="I11" s="86">
        <f t="shared" si="2"/>
        <v>0.66666666666666663</v>
      </c>
      <c r="J11" s="86">
        <f t="shared" si="3"/>
        <v>2</v>
      </c>
    </row>
    <row r="12" spans="1:11" ht="15.75" customHeight="1" x14ac:dyDescent="0.25">
      <c r="A12" s="250" t="s">
        <v>108</v>
      </c>
      <c r="B12" s="255">
        <v>2</v>
      </c>
      <c r="C12" s="255">
        <v>5</v>
      </c>
      <c r="D12" s="255">
        <v>5</v>
      </c>
      <c r="E12" s="255">
        <v>5</v>
      </c>
      <c r="F12" s="255">
        <v>5</v>
      </c>
      <c r="G12" s="86">
        <f t="shared" si="0"/>
        <v>2.5</v>
      </c>
      <c r="H12" s="86">
        <f t="shared" si="1"/>
        <v>1</v>
      </c>
      <c r="I12" s="86">
        <f t="shared" si="2"/>
        <v>1</v>
      </c>
      <c r="J12" s="86">
        <f t="shared" si="3"/>
        <v>2.5</v>
      </c>
    </row>
    <row r="13" spans="1:11" ht="15.75" customHeight="1" x14ac:dyDescent="0.25">
      <c r="A13" s="250" t="s">
        <v>111</v>
      </c>
      <c r="B13" s="255">
        <v>3</v>
      </c>
      <c r="C13" s="255">
        <v>13</v>
      </c>
      <c r="D13" s="255">
        <v>13</v>
      </c>
      <c r="E13" s="255">
        <v>10</v>
      </c>
      <c r="F13" s="255">
        <v>7</v>
      </c>
      <c r="G13" s="86">
        <f t="shared" si="0"/>
        <v>4.333333333333333</v>
      </c>
      <c r="H13" s="86">
        <f t="shared" si="1"/>
        <v>0.76923076923076927</v>
      </c>
      <c r="I13" s="86">
        <f t="shared" si="2"/>
        <v>0.7</v>
      </c>
      <c r="J13" s="86">
        <f t="shared" si="3"/>
        <v>2.3333333333333335</v>
      </c>
    </row>
    <row r="14" spans="1:11" ht="15.75" customHeight="1" x14ac:dyDescent="0.25">
      <c r="A14" s="250" t="s">
        <v>112</v>
      </c>
      <c r="B14" s="255">
        <v>5</v>
      </c>
      <c r="C14" s="255">
        <v>24</v>
      </c>
      <c r="D14" s="255">
        <v>20</v>
      </c>
      <c r="E14" s="255">
        <v>10</v>
      </c>
      <c r="F14" s="255">
        <v>10</v>
      </c>
      <c r="G14" s="86">
        <f t="shared" si="0"/>
        <v>4.8</v>
      </c>
      <c r="H14" s="86">
        <f t="shared" si="1"/>
        <v>0.5</v>
      </c>
      <c r="I14" s="86">
        <f t="shared" si="2"/>
        <v>1</v>
      </c>
      <c r="J14" s="86">
        <f t="shared" si="3"/>
        <v>2</v>
      </c>
    </row>
    <row r="15" spans="1:11" ht="15.75" customHeight="1" x14ac:dyDescent="0.25">
      <c r="A15" s="250" t="s">
        <v>113</v>
      </c>
      <c r="B15" s="255">
        <v>1</v>
      </c>
      <c r="C15" s="255">
        <v>4</v>
      </c>
      <c r="D15" s="255">
        <v>4</v>
      </c>
      <c r="E15" s="255">
        <v>4</v>
      </c>
      <c r="F15" s="255">
        <v>4</v>
      </c>
      <c r="G15" s="86">
        <f t="shared" si="0"/>
        <v>4</v>
      </c>
      <c r="H15" s="86">
        <f t="shared" si="1"/>
        <v>1</v>
      </c>
      <c r="I15" s="86">
        <f t="shared" si="2"/>
        <v>1</v>
      </c>
      <c r="J15" s="86">
        <f t="shared" si="3"/>
        <v>4</v>
      </c>
    </row>
    <row r="16" spans="1:11" ht="15.75" customHeight="1" x14ac:dyDescent="0.25">
      <c r="A16" s="250" t="s">
        <v>114</v>
      </c>
      <c r="B16" s="255">
        <v>1</v>
      </c>
      <c r="C16" s="255">
        <v>1</v>
      </c>
      <c r="D16" s="255">
        <v>1</v>
      </c>
      <c r="E16" s="255">
        <v>1</v>
      </c>
      <c r="F16" s="255">
        <v>1</v>
      </c>
      <c r="G16" s="86">
        <f t="shared" si="0"/>
        <v>1</v>
      </c>
      <c r="H16" s="86">
        <f t="shared" si="1"/>
        <v>1</v>
      </c>
      <c r="I16" s="86">
        <f t="shared" si="2"/>
        <v>1</v>
      </c>
      <c r="J16" s="86">
        <f t="shared" si="3"/>
        <v>1</v>
      </c>
    </row>
    <row r="17" spans="1:11" ht="15.75" customHeight="1" x14ac:dyDescent="0.25">
      <c r="A17" s="250" t="s">
        <v>115</v>
      </c>
      <c r="B17" s="255">
        <v>1</v>
      </c>
      <c r="C17" s="255">
        <v>4</v>
      </c>
      <c r="D17" s="255">
        <v>4</v>
      </c>
      <c r="E17" s="255">
        <v>1</v>
      </c>
      <c r="F17" s="255">
        <v>1</v>
      </c>
      <c r="G17" s="86">
        <f t="shared" si="0"/>
        <v>4</v>
      </c>
      <c r="H17" s="86">
        <f t="shared" si="1"/>
        <v>0.25</v>
      </c>
      <c r="I17" s="86">
        <f t="shared" si="2"/>
        <v>1</v>
      </c>
      <c r="J17" s="86">
        <f t="shared" si="3"/>
        <v>1</v>
      </c>
    </row>
    <row r="18" spans="1:11" ht="15.75" customHeight="1" x14ac:dyDescent="0.25">
      <c r="A18" s="250" t="s">
        <v>117</v>
      </c>
      <c r="B18" s="255">
        <v>5</v>
      </c>
      <c r="C18" s="255">
        <v>2</v>
      </c>
      <c r="D18" s="255">
        <v>1</v>
      </c>
      <c r="E18" s="255">
        <v>1</v>
      </c>
      <c r="F18" s="255">
        <v>1</v>
      </c>
      <c r="G18" s="86">
        <f t="shared" si="0"/>
        <v>0.4</v>
      </c>
      <c r="H18" s="86">
        <f t="shared" si="1"/>
        <v>1</v>
      </c>
      <c r="I18" s="86">
        <f t="shared" si="2"/>
        <v>1</v>
      </c>
      <c r="J18" s="86">
        <f t="shared" si="3"/>
        <v>0.2</v>
      </c>
    </row>
    <row r="19" spans="1:11" ht="15.75" customHeight="1" x14ac:dyDescent="0.25">
      <c r="A19" s="250" t="s">
        <v>118</v>
      </c>
      <c r="B19" s="255">
        <v>26</v>
      </c>
      <c r="C19" s="255">
        <v>18</v>
      </c>
      <c r="D19" s="255">
        <v>17</v>
      </c>
      <c r="E19" s="255">
        <v>14</v>
      </c>
      <c r="F19" s="255">
        <v>14</v>
      </c>
      <c r="G19" s="86">
        <f t="shared" si="0"/>
        <v>0.69230769230769229</v>
      </c>
      <c r="H19" s="86">
        <f t="shared" si="1"/>
        <v>0.82352941176470584</v>
      </c>
      <c r="I19" s="86">
        <f t="shared" si="2"/>
        <v>1</v>
      </c>
      <c r="J19" s="86">
        <f t="shared" si="3"/>
        <v>0.53846153846153844</v>
      </c>
    </row>
    <row r="20" spans="1:11" ht="15.75" customHeight="1" x14ac:dyDescent="0.25">
      <c r="A20" s="250" t="s">
        <v>120</v>
      </c>
      <c r="B20" s="255">
        <v>2</v>
      </c>
      <c r="C20" s="255">
        <v>1</v>
      </c>
      <c r="D20" s="255">
        <v>1</v>
      </c>
      <c r="E20" s="255">
        <v>1</v>
      </c>
      <c r="F20" s="255">
        <v>1</v>
      </c>
      <c r="G20" s="86">
        <f t="shared" si="0"/>
        <v>0.5</v>
      </c>
      <c r="H20" s="86">
        <f t="shared" si="1"/>
        <v>1</v>
      </c>
      <c r="I20" s="86">
        <f t="shared" si="2"/>
        <v>1</v>
      </c>
      <c r="J20" s="86">
        <f t="shared" si="3"/>
        <v>0.5</v>
      </c>
      <c r="K20" s="1"/>
    </row>
    <row r="21" spans="1:11" ht="15.75" customHeight="1" x14ac:dyDescent="0.25">
      <c r="A21" s="83" t="s">
        <v>58</v>
      </c>
      <c r="B21" s="36">
        <f>SUM(B4:B20)</f>
        <v>97</v>
      </c>
      <c r="C21" s="36">
        <f>SUM(C4:C20)</f>
        <v>136</v>
      </c>
      <c r="D21" s="36">
        <f>SUM(D4:D20)</f>
        <v>122</v>
      </c>
      <c r="E21" s="36">
        <f>SUM(E4:E20)</f>
        <v>97</v>
      </c>
      <c r="F21" s="36">
        <f>SUM(F4:F20)</f>
        <v>85</v>
      </c>
      <c r="G21" s="86">
        <f t="shared" ref="G21" si="4">IFERROR(C21/B21,0)</f>
        <v>1.402061855670103</v>
      </c>
      <c r="H21" s="86">
        <f t="shared" ref="H21" si="5">IFERROR(E21/D21,0)</f>
        <v>0.79508196721311475</v>
      </c>
      <c r="I21" s="86">
        <f t="shared" ref="I21" si="6">IFERROR(F21/E21,0)</f>
        <v>0.87628865979381443</v>
      </c>
      <c r="J21" s="86">
        <f t="shared" ref="J21" si="7">IFERROR(F21/B21,0)</f>
        <v>0.87628865979381443</v>
      </c>
    </row>
    <row r="22" spans="1:11" x14ac:dyDescent="0.25">
      <c r="A22" s="1"/>
    </row>
    <row r="23" spans="1:11" ht="16.5" thickBot="1" x14ac:dyDescent="0.3">
      <c r="A23" s="665" t="s">
        <v>57</v>
      </c>
      <c r="B23" s="665"/>
      <c r="C23" s="665"/>
      <c r="D23" s="665"/>
      <c r="E23" s="665"/>
      <c r="F23" s="665"/>
      <c r="G23" s="665"/>
      <c r="H23" s="665"/>
      <c r="I23" s="665"/>
      <c r="J23" s="665"/>
    </row>
    <row r="24" spans="1:11" ht="32.25" thickBot="1" x14ac:dyDescent="0.3">
      <c r="A24" s="47" t="s">
        <v>91</v>
      </c>
      <c r="B24" s="48" t="s">
        <v>92</v>
      </c>
      <c r="C24" s="48" t="s">
        <v>93</v>
      </c>
      <c r="D24" s="49" t="s">
        <v>94</v>
      </c>
      <c r="E24" s="49" t="s">
        <v>95</v>
      </c>
      <c r="F24" s="49" t="s">
        <v>96</v>
      </c>
      <c r="G24" s="50" t="s">
        <v>97</v>
      </c>
      <c r="H24" s="50" t="s">
        <v>98</v>
      </c>
      <c r="I24" s="50" t="s">
        <v>99</v>
      </c>
      <c r="J24" s="51" t="s">
        <v>100</v>
      </c>
    </row>
    <row r="25" spans="1:11" ht="15.75" customHeight="1" x14ac:dyDescent="0.25">
      <c r="A25" s="226" t="s">
        <v>103</v>
      </c>
      <c r="B25" s="227">
        <v>1</v>
      </c>
      <c r="C25" s="227">
        <v>1</v>
      </c>
      <c r="D25" s="227">
        <v>1</v>
      </c>
      <c r="E25" s="227">
        <v>1</v>
      </c>
      <c r="F25" s="227">
        <v>1</v>
      </c>
      <c r="G25" s="85">
        <f>IFERROR(C25/B25,0)</f>
        <v>1</v>
      </c>
      <c r="H25" s="85">
        <f>IFERROR(E25/D25,0)</f>
        <v>1</v>
      </c>
      <c r="I25" s="85">
        <f>IFERROR(F25/E25,0)</f>
        <v>1</v>
      </c>
      <c r="J25" s="85">
        <f>IFERROR(F25/B25,0)</f>
        <v>1</v>
      </c>
    </row>
    <row r="26" spans="1:11" ht="15.75" customHeight="1" x14ac:dyDescent="0.25">
      <c r="A26" s="250" t="s">
        <v>106</v>
      </c>
      <c r="B26" s="255">
        <v>1</v>
      </c>
      <c r="C26" s="255">
        <v>1</v>
      </c>
      <c r="D26" s="255">
        <v>1</v>
      </c>
      <c r="E26" s="255">
        <v>1</v>
      </c>
      <c r="F26" s="255">
        <v>1</v>
      </c>
      <c r="G26" s="86">
        <f t="shared" ref="G26:G30" si="8">IFERROR(C26/B26,0)</f>
        <v>1</v>
      </c>
      <c r="H26" s="86">
        <f t="shared" ref="H26:H30" si="9">IFERROR(E26/D26,0)</f>
        <v>1</v>
      </c>
      <c r="I26" s="86">
        <f t="shared" ref="I26:I30" si="10">IFERROR(F26/E26,0)</f>
        <v>1</v>
      </c>
      <c r="J26" s="86">
        <f t="shared" ref="J26:J30" si="11">IFERROR(F26/B26,0)</f>
        <v>1</v>
      </c>
    </row>
    <row r="27" spans="1:11" ht="15.75" customHeight="1" x14ac:dyDescent="0.25">
      <c r="A27" s="250" t="s">
        <v>112</v>
      </c>
      <c r="B27" s="255">
        <v>3</v>
      </c>
      <c r="C27" s="255">
        <v>4</v>
      </c>
      <c r="D27" s="255">
        <v>2</v>
      </c>
      <c r="E27" s="255">
        <v>1</v>
      </c>
      <c r="F27" s="255">
        <v>1</v>
      </c>
      <c r="G27" s="86">
        <f t="shared" si="8"/>
        <v>1.3333333333333333</v>
      </c>
      <c r="H27" s="86">
        <f t="shared" si="9"/>
        <v>0.5</v>
      </c>
      <c r="I27" s="86">
        <f t="shared" si="10"/>
        <v>1</v>
      </c>
      <c r="J27" s="86">
        <f t="shared" si="11"/>
        <v>0.33333333333333331</v>
      </c>
    </row>
    <row r="28" spans="1:11" ht="15.75" customHeight="1" x14ac:dyDescent="0.25">
      <c r="A28" s="250" t="s">
        <v>117</v>
      </c>
      <c r="B28" s="255">
        <v>1</v>
      </c>
      <c r="C28" s="255">
        <v>2</v>
      </c>
      <c r="D28" s="255">
        <v>2</v>
      </c>
      <c r="E28" s="255">
        <v>2</v>
      </c>
      <c r="F28" s="255">
        <v>2</v>
      </c>
      <c r="G28" s="86">
        <f t="shared" si="8"/>
        <v>2</v>
      </c>
      <c r="H28" s="86">
        <f t="shared" si="9"/>
        <v>1</v>
      </c>
      <c r="I28" s="86">
        <f t="shared" si="10"/>
        <v>1</v>
      </c>
      <c r="J28" s="86">
        <f t="shared" si="11"/>
        <v>2</v>
      </c>
    </row>
    <row r="29" spans="1:11" ht="15.75" customHeight="1" x14ac:dyDescent="0.25">
      <c r="A29" s="250" t="s">
        <v>118</v>
      </c>
      <c r="B29" s="255">
        <v>20</v>
      </c>
      <c r="C29" s="255">
        <v>31</v>
      </c>
      <c r="D29" s="255">
        <v>31</v>
      </c>
      <c r="E29" s="255">
        <v>31</v>
      </c>
      <c r="F29" s="255">
        <v>30</v>
      </c>
      <c r="G29" s="86">
        <f t="shared" si="8"/>
        <v>1.55</v>
      </c>
      <c r="H29" s="86">
        <f t="shared" si="9"/>
        <v>1</v>
      </c>
      <c r="I29" s="86">
        <f t="shared" si="10"/>
        <v>0.967741935483871</v>
      </c>
      <c r="J29" s="86">
        <f t="shared" si="11"/>
        <v>1.5</v>
      </c>
    </row>
    <row r="30" spans="1:11" ht="15.75" customHeight="1" x14ac:dyDescent="0.25">
      <c r="A30" s="250" t="s">
        <v>120</v>
      </c>
      <c r="B30" s="255">
        <v>13</v>
      </c>
      <c r="C30" s="255">
        <v>5</v>
      </c>
      <c r="D30" s="255">
        <v>5</v>
      </c>
      <c r="E30" s="255">
        <v>5</v>
      </c>
      <c r="F30" s="255">
        <v>3</v>
      </c>
      <c r="G30" s="86">
        <f t="shared" si="8"/>
        <v>0.38461538461538464</v>
      </c>
      <c r="H30" s="86">
        <f t="shared" si="9"/>
        <v>1</v>
      </c>
      <c r="I30" s="86">
        <f t="shared" si="10"/>
        <v>0.6</v>
      </c>
      <c r="J30" s="86">
        <f t="shared" si="11"/>
        <v>0.23076923076923078</v>
      </c>
    </row>
    <row r="31" spans="1:11" ht="15.75" customHeight="1" x14ac:dyDescent="0.25">
      <c r="A31" s="83" t="s">
        <v>58</v>
      </c>
      <c r="B31" s="36">
        <f>SUM(B25:B30)</f>
        <v>39</v>
      </c>
      <c r="C31" s="36">
        <f>SUM(C25:C30)</f>
        <v>44</v>
      </c>
      <c r="D31" s="36">
        <f>SUM(D25:D30)</f>
        <v>42</v>
      </c>
      <c r="E31" s="36">
        <f>SUM(E25:E30)</f>
        <v>41</v>
      </c>
      <c r="F31" s="36">
        <f>SUM(F25:F30)</f>
        <v>38</v>
      </c>
      <c r="G31" s="86">
        <f t="shared" ref="G31" si="12">IFERROR(C31/B31,0)</f>
        <v>1.1282051282051282</v>
      </c>
      <c r="H31" s="86">
        <f t="shared" ref="H31" si="13">IFERROR(E31/D31,0)</f>
        <v>0.97619047619047616</v>
      </c>
      <c r="I31" s="86">
        <f t="shared" ref="I31" si="14">IFERROR(F31/E31,0)</f>
        <v>0.92682926829268297</v>
      </c>
      <c r="J31" s="86">
        <f t="shared" ref="J31" si="15">IFERROR(F31/B31,0)</f>
        <v>0.97435897435897434</v>
      </c>
    </row>
    <row r="32" spans="1:11" s="736" customFormat="1" ht="15.75" customHeight="1" x14ac:dyDescent="0.25">
      <c r="A32" s="733"/>
      <c r="B32" s="734"/>
      <c r="C32" s="734"/>
      <c r="D32" s="734"/>
      <c r="E32" s="734"/>
      <c r="F32" s="734"/>
      <c r="G32" s="735"/>
      <c r="H32" s="735"/>
      <c r="I32" s="735"/>
      <c r="J32" s="735"/>
    </row>
    <row r="33" spans="1:10" s="736" customFormat="1" ht="15.75" customHeight="1" x14ac:dyDescent="0.25">
      <c r="A33" s="733"/>
      <c r="B33" s="734"/>
      <c r="C33" s="734"/>
      <c r="D33" s="734"/>
      <c r="E33" s="734"/>
      <c r="F33" s="734"/>
      <c r="G33" s="735"/>
      <c r="H33" s="735"/>
      <c r="I33" s="735"/>
      <c r="J33" s="735"/>
    </row>
    <row r="34" spans="1:10" s="736" customFormat="1" ht="15.75" customHeight="1" x14ac:dyDescent="0.25">
      <c r="A34" s="733"/>
      <c r="B34" s="734"/>
      <c r="C34" s="734"/>
      <c r="D34" s="734"/>
      <c r="E34" s="734"/>
      <c r="F34" s="734"/>
      <c r="G34" s="735"/>
      <c r="H34" s="735"/>
      <c r="I34" s="735"/>
      <c r="J34" s="735"/>
    </row>
    <row r="35" spans="1:10" s="736" customFormat="1" ht="15.75" customHeight="1" x14ac:dyDescent="0.25">
      <c r="A35" s="733"/>
      <c r="B35" s="734"/>
      <c r="C35" s="734"/>
      <c r="D35" s="734"/>
      <c r="E35" s="734"/>
      <c r="F35" s="734"/>
      <c r="G35" s="735"/>
      <c r="H35" s="735"/>
      <c r="I35" s="735"/>
      <c r="J35" s="735"/>
    </row>
    <row r="36" spans="1:10" s="736" customFormat="1" ht="15.75" customHeight="1" x14ac:dyDescent="0.25">
      <c r="A36" s="733"/>
      <c r="B36" s="734"/>
      <c r="C36" s="734"/>
      <c r="D36" s="734"/>
      <c r="E36" s="734"/>
      <c r="F36" s="734"/>
      <c r="G36" s="735"/>
      <c r="H36" s="735"/>
      <c r="I36" s="735"/>
      <c r="J36" s="735"/>
    </row>
    <row r="37" spans="1:10" s="736" customFormat="1" ht="15.75" customHeight="1" x14ac:dyDescent="0.25">
      <c r="A37" s="733"/>
      <c r="B37" s="734"/>
      <c r="C37" s="734"/>
      <c r="D37" s="734"/>
      <c r="E37" s="734"/>
      <c r="F37" s="734"/>
      <c r="G37" s="735"/>
      <c r="H37" s="735"/>
      <c r="I37" s="735"/>
      <c r="J37" s="735"/>
    </row>
    <row r="38" spans="1:10" s="736" customFormat="1" ht="15.75" customHeight="1" x14ac:dyDescent="0.25">
      <c r="A38" s="733"/>
      <c r="B38" s="734"/>
      <c r="C38" s="734"/>
      <c r="D38" s="734"/>
      <c r="E38" s="734"/>
      <c r="F38" s="734"/>
      <c r="G38" s="735"/>
      <c r="H38" s="735"/>
      <c r="I38" s="735"/>
      <c r="J38" s="735"/>
    </row>
    <row r="39" spans="1:10" s="736" customFormat="1" ht="15.75" customHeight="1" x14ac:dyDescent="0.25">
      <c r="A39" s="733"/>
      <c r="B39" s="734"/>
      <c r="C39" s="734"/>
      <c r="D39" s="734"/>
      <c r="E39" s="734"/>
      <c r="F39" s="734"/>
      <c r="G39" s="735"/>
      <c r="H39" s="735"/>
      <c r="I39" s="735"/>
      <c r="J39" s="735"/>
    </row>
    <row r="40" spans="1:10" s="736" customFormat="1" ht="15.75" customHeight="1" x14ac:dyDescent="0.25">
      <c r="A40" s="733"/>
      <c r="B40" s="734"/>
      <c r="C40" s="734"/>
      <c r="D40" s="734"/>
      <c r="E40" s="734"/>
      <c r="F40" s="734"/>
      <c r="G40" s="735"/>
      <c r="H40" s="735"/>
      <c r="I40" s="735"/>
      <c r="J40" s="735"/>
    </row>
    <row r="41" spans="1:10" s="736" customFormat="1" ht="15.75" customHeight="1" x14ac:dyDescent="0.25">
      <c r="A41" s="733"/>
      <c r="B41" s="734"/>
      <c r="C41" s="734"/>
      <c r="D41" s="734"/>
      <c r="E41" s="734"/>
      <c r="F41" s="734"/>
      <c r="G41" s="735"/>
      <c r="H41" s="735"/>
      <c r="I41" s="735"/>
      <c r="J41" s="735"/>
    </row>
    <row r="42" spans="1:10" s="736" customFormat="1" ht="15.75" customHeight="1" x14ac:dyDescent="0.25">
      <c r="A42" s="733"/>
      <c r="B42" s="734"/>
      <c r="C42" s="734"/>
      <c r="D42" s="734"/>
      <c r="E42" s="734"/>
      <c r="F42" s="734"/>
      <c r="G42" s="735"/>
      <c r="H42" s="735"/>
      <c r="I42" s="735"/>
      <c r="J42" s="735"/>
    </row>
    <row r="43" spans="1:10" s="736" customFormat="1" ht="15.75" customHeight="1" x14ac:dyDescent="0.25">
      <c r="A43" s="733"/>
      <c r="B43" s="734"/>
      <c r="C43" s="734"/>
      <c r="D43" s="734"/>
      <c r="E43" s="734"/>
      <c r="F43" s="734"/>
      <c r="G43" s="735"/>
      <c r="H43" s="735"/>
      <c r="I43" s="735"/>
      <c r="J43" s="735"/>
    </row>
    <row r="44" spans="1:10" s="736" customFormat="1" ht="15.75" customHeight="1" x14ac:dyDescent="0.25">
      <c r="A44" s="733"/>
      <c r="B44" s="734"/>
      <c r="C44" s="734"/>
      <c r="D44" s="734"/>
      <c r="E44" s="734"/>
      <c r="F44" s="734"/>
      <c r="G44" s="735"/>
      <c r="H44" s="735"/>
      <c r="I44" s="735"/>
      <c r="J44" s="735"/>
    </row>
    <row r="45" spans="1:10" s="736" customFormat="1" ht="15.75" customHeight="1" x14ac:dyDescent="0.25">
      <c r="A45" s="733"/>
      <c r="B45" s="734"/>
      <c r="C45" s="734"/>
      <c r="D45" s="734"/>
      <c r="E45" s="734"/>
      <c r="F45" s="734"/>
      <c r="G45" s="735"/>
      <c r="H45" s="735"/>
      <c r="I45" s="735"/>
      <c r="J45" s="735"/>
    </row>
    <row r="46" spans="1:10" s="736" customFormat="1" ht="15.75" customHeight="1" x14ac:dyDescent="0.25">
      <c r="A46" s="733"/>
      <c r="B46" s="734"/>
      <c r="C46" s="734"/>
      <c r="D46" s="734"/>
      <c r="E46" s="734"/>
      <c r="F46" s="734"/>
      <c r="G46" s="735"/>
      <c r="H46" s="735"/>
      <c r="I46" s="735"/>
      <c r="J46" s="735"/>
    </row>
    <row r="47" spans="1:10" s="736" customFormat="1" ht="15.75" customHeight="1" x14ac:dyDescent="0.25">
      <c r="A47" s="733"/>
      <c r="B47" s="734"/>
      <c r="C47" s="734"/>
      <c r="D47" s="734"/>
      <c r="E47" s="734"/>
      <c r="F47" s="734"/>
      <c r="G47" s="735"/>
      <c r="H47" s="735"/>
      <c r="I47" s="735"/>
      <c r="J47" s="735"/>
    </row>
    <row r="48" spans="1:10" s="736" customFormat="1" ht="15.75" customHeight="1" x14ac:dyDescent="0.25">
      <c r="A48" s="733"/>
      <c r="B48" s="734"/>
      <c r="C48" s="734"/>
      <c r="D48" s="734"/>
      <c r="E48" s="734"/>
      <c r="F48" s="734"/>
      <c r="G48" s="735"/>
      <c r="H48" s="735"/>
      <c r="I48" s="735"/>
      <c r="J48" s="735"/>
    </row>
    <row r="49" spans="1:10" s="736" customFormat="1" ht="15.75" customHeight="1" x14ac:dyDescent="0.25">
      <c r="A49" s="733"/>
      <c r="B49" s="734"/>
      <c r="C49" s="734"/>
      <c r="D49" s="734"/>
      <c r="E49" s="734"/>
      <c r="F49" s="734"/>
      <c r="G49" s="735"/>
      <c r="H49" s="735"/>
      <c r="I49" s="735"/>
      <c r="J49" s="735"/>
    </row>
    <row r="50" spans="1:10" s="736" customFormat="1" ht="15.75" customHeight="1" x14ac:dyDescent="0.25">
      <c r="A50" s="733"/>
      <c r="B50" s="734"/>
      <c r="C50" s="734"/>
      <c r="D50" s="734"/>
      <c r="E50" s="734"/>
      <c r="F50" s="734"/>
      <c r="G50" s="735"/>
      <c r="H50" s="735"/>
      <c r="I50" s="735"/>
      <c r="J50" s="735"/>
    </row>
    <row r="51" spans="1:10" s="736" customFormat="1" ht="15.75" customHeight="1" x14ac:dyDescent="0.25">
      <c r="A51" s="733"/>
      <c r="B51" s="734"/>
      <c r="C51" s="734"/>
      <c r="D51" s="734"/>
      <c r="E51" s="734"/>
      <c r="F51" s="734"/>
      <c r="G51" s="735"/>
      <c r="H51" s="735"/>
      <c r="I51" s="735"/>
      <c r="J51" s="735"/>
    </row>
    <row r="52" spans="1:10" s="736" customFormat="1" ht="15.75" customHeight="1" x14ac:dyDescent="0.25">
      <c r="A52" s="733"/>
      <c r="B52" s="734"/>
      <c r="C52" s="734"/>
      <c r="D52" s="734"/>
      <c r="E52" s="734"/>
      <c r="F52" s="734"/>
      <c r="G52" s="735"/>
      <c r="H52" s="735"/>
      <c r="I52" s="735"/>
      <c r="J52" s="735"/>
    </row>
    <row r="53" spans="1:10" s="736" customFormat="1" ht="15.75" customHeight="1" x14ac:dyDescent="0.25">
      <c r="A53" s="733"/>
      <c r="B53" s="734"/>
      <c r="C53" s="734"/>
      <c r="D53" s="734"/>
      <c r="E53" s="734"/>
      <c r="F53" s="734"/>
      <c r="G53" s="735"/>
      <c r="H53" s="735"/>
      <c r="I53" s="735"/>
      <c r="J53" s="735"/>
    </row>
    <row r="54" spans="1:10" s="736" customFormat="1" ht="15.75" customHeight="1" x14ac:dyDescent="0.25">
      <c r="A54" s="733"/>
      <c r="B54" s="734"/>
      <c r="C54" s="734"/>
      <c r="D54" s="734"/>
      <c r="E54" s="734"/>
      <c r="F54" s="734"/>
      <c r="G54" s="735"/>
      <c r="H54" s="735"/>
      <c r="I54" s="735"/>
      <c r="J54" s="735"/>
    </row>
    <row r="55" spans="1:10" s="736" customFormat="1" ht="15.75" customHeight="1" x14ac:dyDescent="0.25">
      <c r="A55" s="733"/>
      <c r="B55" s="734"/>
      <c r="C55" s="734"/>
      <c r="D55" s="734"/>
      <c r="E55" s="734"/>
      <c r="F55" s="734"/>
      <c r="G55" s="735"/>
      <c r="H55" s="735"/>
      <c r="I55" s="735"/>
      <c r="J55" s="735"/>
    </row>
    <row r="56" spans="1:10" s="736" customFormat="1" ht="15.75" customHeight="1" x14ac:dyDescent="0.25">
      <c r="A56" s="733"/>
      <c r="B56" s="734"/>
      <c r="C56" s="734"/>
      <c r="D56" s="734"/>
      <c r="E56" s="734"/>
      <c r="F56" s="734"/>
      <c r="G56" s="735"/>
      <c r="H56" s="735"/>
      <c r="I56" s="735"/>
      <c r="J56" s="735"/>
    </row>
    <row r="57" spans="1:10" s="736" customFormat="1" ht="15.75" customHeight="1" x14ac:dyDescent="0.25">
      <c r="A57" s="733"/>
      <c r="B57" s="734"/>
      <c r="C57" s="734"/>
      <c r="D57" s="734"/>
      <c r="E57" s="734"/>
      <c r="F57" s="734"/>
      <c r="G57" s="735"/>
      <c r="H57" s="735"/>
      <c r="I57" s="735"/>
      <c r="J57" s="735"/>
    </row>
    <row r="58" spans="1:10" s="736" customFormat="1" ht="15.75" customHeight="1" x14ac:dyDescent="0.25">
      <c r="A58" s="733"/>
      <c r="B58" s="734"/>
      <c r="C58" s="734"/>
      <c r="D58" s="734"/>
      <c r="E58" s="734"/>
      <c r="F58" s="734"/>
      <c r="G58" s="735"/>
      <c r="H58" s="735"/>
      <c r="I58" s="735"/>
      <c r="J58" s="735"/>
    </row>
    <row r="59" spans="1:10" s="736" customFormat="1" ht="15.75" customHeight="1" x14ac:dyDescent="0.25">
      <c r="A59" s="733"/>
      <c r="B59" s="734"/>
      <c r="C59" s="734"/>
      <c r="D59" s="734"/>
      <c r="E59" s="734"/>
      <c r="F59" s="734"/>
      <c r="G59" s="735"/>
      <c r="H59" s="735"/>
      <c r="I59" s="735"/>
      <c r="J59" s="735"/>
    </row>
    <row r="60" spans="1:10" s="736" customFormat="1" ht="15.75" customHeight="1" x14ac:dyDescent="0.25">
      <c r="A60" s="733"/>
      <c r="B60" s="734"/>
      <c r="C60" s="734"/>
      <c r="D60" s="734"/>
      <c r="E60" s="734"/>
      <c r="F60" s="734"/>
      <c r="G60" s="735"/>
      <c r="H60" s="735"/>
      <c r="I60" s="735"/>
      <c r="J60" s="735"/>
    </row>
    <row r="61" spans="1:10" s="736" customFormat="1" ht="15.75" customHeight="1" x14ac:dyDescent="0.25">
      <c r="A61" s="733"/>
      <c r="B61" s="734"/>
      <c r="C61" s="734"/>
      <c r="D61" s="734"/>
      <c r="E61" s="734"/>
      <c r="F61" s="734"/>
      <c r="G61" s="735"/>
      <c r="H61" s="735"/>
      <c r="I61" s="735"/>
      <c r="J61" s="735"/>
    </row>
    <row r="62" spans="1:10" s="736" customFormat="1" ht="15.75" customHeight="1" x14ac:dyDescent="0.25">
      <c r="A62" s="733"/>
      <c r="B62" s="734"/>
      <c r="C62" s="734"/>
      <c r="D62" s="734"/>
      <c r="E62" s="734"/>
      <c r="F62" s="734"/>
      <c r="G62" s="735"/>
      <c r="H62" s="735"/>
      <c r="I62" s="735"/>
      <c r="J62" s="735"/>
    </row>
    <row r="63" spans="1:10" ht="16.5" thickBot="1" x14ac:dyDescent="0.3">
      <c r="A63" s="668" t="s">
        <v>129</v>
      </c>
      <c r="B63" s="669"/>
      <c r="C63" s="669"/>
      <c r="D63" s="669"/>
      <c r="E63" s="670"/>
    </row>
    <row r="64" spans="1:10" ht="63.75" thickBot="1" x14ac:dyDescent="0.3">
      <c r="A64" s="56" t="s">
        <v>91</v>
      </c>
      <c r="B64" s="57" t="s">
        <v>93</v>
      </c>
      <c r="C64" s="58" t="s">
        <v>94</v>
      </c>
      <c r="D64" s="58" t="s">
        <v>95</v>
      </c>
      <c r="E64" s="58" t="s">
        <v>96</v>
      </c>
      <c r="F64" s="59" t="s">
        <v>122</v>
      </c>
      <c r="G64" s="59" t="s">
        <v>123</v>
      </c>
      <c r="H64" s="59" t="s">
        <v>124</v>
      </c>
      <c r="I64" s="60" t="s">
        <v>125</v>
      </c>
    </row>
    <row r="65" spans="1:9" x14ac:dyDescent="0.25">
      <c r="A65" s="226" t="s">
        <v>101</v>
      </c>
      <c r="B65" s="226">
        <v>10</v>
      </c>
      <c r="C65" s="227">
        <v>9</v>
      </c>
      <c r="D65" s="227">
        <v>7</v>
      </c>
      <c r="E65" s="227">
        <v>4</v>
      </c>
      <c r="F65" s="87">
        <f>+IFERROR(B65/(C4+0),0)*100</f>
        <v>58.82352941176471</v>
      </c>
      <c r="G65" s="87">
        <f>+IFERROR(C65/(D4+0),0)*100</f>
        <v>60</v>
      </c>
      <c r="H65" s="87">
        <f>+IFERROR(D65/(E4+0),0)*100</f>
        <v>53.846153846153847</v>
      </c>
      <c r="I65" s="87">
        <f>+IFERROR(E65/(F4+0),0)*100</f>
        <v>50</v>
      </c>
    </row>
    <row r="66" spans="1:9" x14ac:dyDescent="0.25">
      <c r="A66" s="250" t="s">
        <v>102</v>
      </c>
      <c r="B66" s="250">
        <v>6</v>
      </c>
      <c r="C66" s="255">
        <v>6</v>
      </c>
      <c r="D66" s="255">
        <v>6</v>
      </c>
      <c r="E66" s="255">
        <v>6</v>
      </c>
      <c r="F66" s="88">
        <f>+IFERROR(B66/(C5+0),0)*100</f>
        <v>100</v>
      </c>
      <c r="G66" s="88">
        <f>+IFERROR(C66/(D5+0),0)*100</f>
        <v>100</v>
      </c>
      <c r="H66" s="88">
        <f>+IFERROR(D66/(E5+0),0)*100</f>
        <v>100</v>
      </c>
      <c r="I66" s="88">
        <f>+IFERROR(E66/(F5+0),0)*100</f>
        <v>100</v>
      </c>
    </row>
    <row r="67" spans="1:9" x14ac:dyDescent="0.25">
      <c r="A67" s="250" t="s">
        <v>132</v>
      </c>
      <c r="B67" s="250">
        <v>2</v>
      </c>
      <c r="C67" s="255">
        <v>2</v>
      </c>
      <c r="D67" s="255">
        <v>2</v>
      </c>
      <c r="E67" s="255">
        <v>2</v>
      </c>
      <c r="F67" s="88">
        <f>+IFERROR(B67/(C6+0),0)*100</f>
        <v>40</v>
      </c>
      <c r="G67" s="88">
        <f>+IFERROR(C67/(D6+0),0)*100</f>
        <v>40</v>
      </c>
      <c r="H67" s="88">
        <f>+IFERROR(D67/(E6+0),0)*100</f>
        <v>40</v>
      </c>
      <c r="I67" s="88">
        <f>+IFERROR(E67/(F6+0),0)*100</f>
        <v>40</v>
      </c>
    </row>
    <row r="68" spans="1:9" x14ac:dyDescent="0.25">
      <c r="A68" s="250" t="s">
        <v>103</v>
      </c>
      <c r="B68" s="250">
        <v>1</v>
      </c>
      <c r="C68" s="255">
        <v>1</v>
      </c>
      <c r="D68" s="255">
        <v>1</v>
      </c>
      <c r="E68" s="255">
        <v>1</v>
      </c>
      <c r="F68" s="88">
        <f>+IFERROR(B68/(C7+C25),0)*100</f>
        <v>12.5</v>
      </c>
      <c r="G68" s="88">
        <f>+IFERROR(C68/(D7+D25),0)*100</f>
        <v>25</v>
      </c>
      <c r="H68" s="88">
        <f>+IFERROR(D68/(E7+E25),0)*100</f>
        <v>33.333333333333329</v>
      </c>
      <c r="I68" s="88">
        <f>+IFERROR(E68/(F7+F25),0)*100</f>
        <v>33.333333333333329</v>
      </c>
    </row>
    <row r="69" spans="1:9" x14ac:dyDescent="0.25">
      <c r="A69" s="250" t="s">
        <v>104</v>
      </c>
      <c r="B69" s="250">
        <v>1</v>
      </c>
      <c r="C69" s="255">
        <v>1</v>
      </c>
      <c r="D69" s="255">
        <v>1</v>
      </c>
      <c r="E69" s="255">
        <v>1</v>
      </c>
      <c r="F69" s="88">
        <f>+IFERROR(B69/(C8+0),0)*100</f>
        <v>16.666666666666664</v>
      </c>
      <c r="G69" s="88">
        <f>+IFERROR(C69/(D8+0),0)*100</f>
        <v>16.666666666666664</v>
      </c>
      <c r="H69" s="88">
        <f>+IFERROR(D69/(E8+0),0)*100</f>
        <v>25</v>
      </c>
      <c r="I69" s="88">
        <f>+IFERROR(E69/(F8+0),0)*100</f>
        <v>25</v>
      </c>
    </row>
    <row r="70" spans="1:9" x14ac:dyDescent="0.25">
      <c r="A70" s="250" t="s">
        <v>105</v>
      </c>
      <c r="B70" s="250">
        <v>5</v>
      </c>
      <c r="C70" s="255">
        <v>5</v>
      </c>
      <c r="D70" s="255">
        <v>5</v>
      </c>
      <c r="E70" s="255">
        <v>4</v>
      </c>
      <c r="F70" s="88">
        <f>+IFERROR(B70/(C9+0),0)*100</f>
        <v>31.25</v>
      </c>
      <c r="G70" s="88">
        <f>+IFERROR(C70/(D9+0),0)*100</f>
        <v>35.714285714285715</v>
      </c>
      <c r="H70" s="88">
        <f>+IFERROR(D70/(E9+0),0)*100</f>
        <v>35.714285714285715</v>
      </c>
      <c r="I70" s="88">
        <f>+IFERROR(E70/(F9+0),0)*100</f>
        <v>36.363636363636367</v>
      </c>
    </row>
    <row r="71" spans="1:9" x14ac:dyDescent="0.25">
      <c r="A71" s="250" t="s">
        <v>106</v>
      </c>
      <c r="B71" s="250">
        <v>1</v>
      </c>
      <c r="C71" s="255">
        <v>1</v>
      </c>
      <c r="D71" s="255">
        <v>1</v>
      </c>
      <c r="E71" s="255">
        <v>1</v>
      </c>
      <c r="F71" s="88">
        <f>+IFERROR(B71/(C10+C26),0)*100</f>
        <v>25</v>
      </c>
      <c r="G71" s="88">
        <f>+IFERROR(C71/(D10+D26),0)*100</f>
        <v>25</v>
      </c>
      <c r="H71" s="88">
        <f>+IFERROR(D71/(E10+E26),0)*100</f>
        <v>25</v>
      </c>
      <c r="I71" s="88">
        <f>+IFERROR(E71/(F10+F26),0)*100</f>
        <v>25</v>
      </c>
    </row>
    <row r="72" spans="1:9" x14ac:dyDescent="0.25">
      <c r="A72" s="250" t="s">
        <v>108</v>
      </c>
      <c r="B72" s="250">
        <v>4</v>
      </c>
      <c r="C72" s="255">
        <v>4</v>
      </c>
      <c r="D72" s="255">
        <v>4</v>
      </c>
      <c r="E72" s="255">
        <v>4</v>
      </c>
      <c r="F72" s="88">
        <f>+IFERROR(B72/(C12+0),0)*100</f>
        <v>80</v>
      </c>
      <c r="G72" s="88">
        <f>+IFERROR(C72/(D12+0),0)*100</f>
        <v>80</v>
      </c>
      <c r="H72" s="88">
        <f>+IFERROR(D72/(E12+0),0)*100</f>
        <v>80</v>
      </c>
      <c r="I72" s="88">
        <f>+IFERROR(E72/(F12+0),0)*100</f>
        <v>80</v>
      </c>
    </row>
    <row r="73" spans="1:9" x14ac:dyDescent="0.25">
      <c r="A73" s="250" t="s">
        <v>111</v>
      </c>
      <c r="B73" s="250">
        <v>6</v>
      </c>
      <c r="C73" s="255">
        <v>6</v>
      </c>
      <c r="D73" s="255">
        <v>5</v>
      </c>
      <c r="E73" s="255">
        <v>4</v>
      </c>
      <c r="F73" s="88">
        <f>+IFERROR(B73/(C13+0),0)*100</f>
        <v>46.153846153846153</v>
      </c>
      <c r="G73" s="88">
        <f>+IFERROR(C73/(D13+0),0)*100</f>
        <v>46.153846153846153</v>
      </c>
      <c r="H73" s="88">
        <f>+IFERROR(D73/(E13+0),0)*100</f>
        <v>50</v>
      </c>
      <c r="I73" s="88">
        <f>+IFERROR(E73/(F13+0),0)*100</f>
        <v>57.142857142857139</v>
      </c>
    </row>
    <row r="74" spans="1:9" x14ac:dyDescent="0.25">
      <c r="A74" s="250" t="s">
        <v>112</v>
      </c>
      <c r="B74" s="250">
        <v>14</v>
      </c>
      <c r="C74" s="255">
        <v>12</v>
      </c>
      <c r="D74" s="255">
        <v>8</v>
      </c>
      <c r="E74" s="255">
        <v>8</v>
      </c>
      <c r="F74" s="88">
        <f>+IFERROR(B74/(C14+C27),0)*100</f>
        <v>50</v>
      </c>
      <c r="G74" s="88">
        <f>+IFERROR(C74/(D14+D27),0)*100</f>
        <v>54.54545454545454</v>
      </c>
      <c r="H74" s="88">
        <f>+IFERROR(D74/(E14+E27),0)*100</f>
        <v>72.727272727272734</v>
      </c>
      <c r="I74" s="88">
        <f>+IFERROR(E74/(F14+F27),0)*100</f>
        <v>72.727272727272734</v>
      </c>
    </row>
    <row r="75" spans="1:9" x14ac:dyDescent="0.25">
      <c r="A75" s="250" t="s">
        <v>113</v>
      </c>
      <c r="B75" s="250">
        <v>3</v>
      </c>
      <c r="C75" s="255">
        <v>3</v>
      </c>
      <c r="D75" s="255">
        <v>3</v>
      </c>
      <c r="E75" s="255">
        <v>3</v>
      </c>
      <c r="F75" s="88">
        <f>+IFERROR(B75/(C15+0),0)*100</f>
        <v>75</v>
      </c>
      <c r="G75" s="88">
        <f>+IFERROR(C75/(D15+0),0)*100</f>
        <v>75</v>
      </c>
      <c r="H75" s="88">
        <f>+IFERROR(D75/(E15+0),0)*100</f>
        <v>75</v>
      </c>
      <c r="I75" s="88">
        <f>+IFERROR(E75/(F15+0),0)*100</f>
        <v>75</v>
      </c>
    </row>
    <row r="76" spans="1:9" x14ac:dyDescent="0.25">
      <c r="A76" s="250" t="s">
        <v>114</v>
      </c>
      <c r="B76" s="250">
        <v>1</v>
      </c>
      <c r="C76" s="255">
        <v>1</v>
      </c>
      <c r="D76" s="255">
        <v>1</v>
      </c>
      <c r="E76" s="255">
        <v>1</v>
      </c>
      <c r="F76" s="88">
        <f>+IFERROR(B76/(C16+0),0)*100</f>
        <v>100</v>
      </c>
      <c r="G76" s="88">
        <f>+IFERROR(C76/(D16+0),0)*100</f>
        <v>100</v>
      </c>
      <c r="H76" s="88">
        <f>+IFERROR(D76/(E16+0),0)*100</f>
        <v>100</v>
      </c>
      <c r="I76" s="88">
        <f>+IFERROR(E76/(F16+0),0)*100</f>
        <v>100</v>
      </c>
    </row>
    <row r="77" spans="1:9" x14ac:dyDescent="0.25">
      <c r="A77" s="250" t="s">
        <v>115</v>
      </c>
      <c r="B77" s="250">
        <v>2</v>
      </c>
      <c r="C77" s="255">
        <v>2</v>
      </c>
      <c r="D77" s="255">
        <v>1</v>
      </c>
      <c r="E77" s="255">
        <v>1</v>
      </c>
      <c r="F77" s="88">
        <f>+IFERROR(B77/(C17+0),0)*100</f>
        <v>50</v>
      </c>
      <c r="G77" s="88">
        <f>+IFERROR(C77/(D17+0),0)*100</f>
        <v>50</v>
      </c>
      <c r="H77" s="88">
        <f>+IFERROR(D77/(E17+0),0)*100</f>
        <v>100</v>
      </c>
      <c r="I77" s="88">
        <f>+IFERROR(E77/(F17+0),0)*100</f>
        <v>100</v>
      </c>
    </row>
    <row r="78" spans="1:9" x14ac:dyDescent="0.25">
      <c r="A78" s="250" t="s">
        <v>118</v>
      </c>
      <c r="B78" s="250">
        <v>21</v>
      </c>
      <c r="C78" s="255">
        <v>20</v>
      </c>
      <c r="D78" s="255">
        <v>18</v>
      </c>
      <c r="E78" s="255">
        <v>18</v>
      </c>
      <c r="F78" s="88">
        <f>+IFERROR(B78/(C19+C29),0)*100</f>
        <v>42.857142857142854</v>
      </c>
      <c r="G78" s="88">
        <f>+IFERROR(C78/(D19+D29),0)*100</f>
        <v>41.666666666666671</v>
      </c>
      <c r="H78" s="88">
        <f>+IFERROR(D78/(E19+E29),0)*100</f>
        <v>40</v>
      </c>
      <c r="I78" s="88">
        <f>+IFERROR(E78/(F19+F29),0)*100</f>
        <v>40.909090909090914</v>
      </c>
    </row>
    <row r="79" spans="1:9" x14ac:dyDescent="0.25">
      <c r="A79" s="250" t="s">
        <v>120</v>
      </c>
      <c r="B79" s="250">
        <v>1</v>
      </c>
      <c r="C79" s="255">
        <v>1</v>
      </c>
      <c r="D79" s="255">
        <v>1</v>
      </c>
      <c r="E79" s="255">
        <v>1</v>
      </c>
      <c r="F79" s="88">
        <f>+IFERROR(B79/(C20+C30),0)*100</f>
        <v>16.666666666666664</v>
      </c>
      <c r="G79" s="88">
        <f>+IFERROR(C79/(D20+D30),0)*100</f>
        <v>16.666666666666664</v>
      </c>
      <c r="H79" s="88">
        <f>+IFERROR(D79/(E20+E30),0)*100</f>
        <v>16.666666666666664</v>
      </c>
      <c r="I79" s="88">
        <f>+IFERROR(E79/(F20+F30),0)*100</f>
        <v>25</v>
      </c>
    </row>
    <row r="80" spans="1:9" x14ac:dyDescent="0.25">
      <c r="A80" s="13"/>
      <c r="B80" s="2"/>
      <c r="C80" s="2"/>
      <c r="D80" s="2"/>
      <c r="E80" s="2"/>
      <c r="F80" s="88">
        <f>+IFERROR(B80/(C19+#REF!),0)*100</f>
        <v>0</v>
      </c>
      <c r="G80" s="88">
        <f>+IFERROR(C80/(D19+#REF!),0)*100</f>
        <v>0</v>
      </c>
      <c r="H80" s="88">
        <f>+IFERROR(D80/(E19+#REF!),0)*100</f>
        <v>0</v>
      </c>
      <c r="I80" s="88">
        <f>+IFERROR(E80/(F19+#REF!),0)*100</f>
        <v>0</v>
      </c>
    </row>
    <row r="81" spans="1:9" x14ac:dyDescent="0.25">
      <c r="A81" s="13"/>
      <c r="B81" s="2"/>
      <c r="C81" s="2"/>
      <c r="D81" s="2"/>
      <c r="E81" s="2"/>
      <c r="F81" s="88">
        <f>+IFERROR(B81/(C20+#REF!),0)*100</f>
        <v>0</v>
      </c>
      <c r="G81" s="88">
        <f>+IFERROR(C81/(D20+#REF!),0)*100</f>
        <v>0</v>
      </c>
      <c r="H81" s="88">
        <f>+IFERROR(D81/(E20+#REF!),0)*100</f>
        <v>0</v>
      </c>
      <c r="I81" s="88">
        <f>+IFERROR(E81/(F20+#REF!),0)*100</f>
        <v>0</v>
      </c>
    </row>
    <row r="82" spans="1:9" x14ac:dyDescent="0.25">
      <c r="A82" s="13"/>
      <c r="B82" s="2"/>
      <c r="C82" s="2"/>
      <c r="D82" s="2"/>
      <c r="E82" s="2"/>
      <c r="F82" s="88">
        <f>+IFERROR(B82/(#REF!+#REF!),0)*100</f>
        <v>0</v>
      </c>
      <c r="G82" s="88">
        <f>+IFERROR(C82/(#REF!+#REF!),0)*100</f>
        <v>0</v>
      </c>
      <c r="H82" s="88">
        <f>+IFERROR(D82/(#REF!+#REF!),0)*100</f>
        <v>0</v>
      </c>
      <c r="I82" s="88">
        <f>+IFERROR(E82/(#REF!+#REF!),0)*100</f>
        <v>0</v>
      </c>
    </row>
    <row r="83" spans="1:9" x14ac:dyDescent="0.25">
      <c r="A83" s="13"/>
      <c r="B83" s="2"/>
      <c r="C83" s="2"/>
      <c r="D83" s="2"/>
      <c r="E83" s="2"/>
      <c r="F83" s="88">
        <f>+IFERROR(B83/(#REF!+#REF!),0)*100</f>
        <v>0</v>
      </c>
      <c r="G83" s="88">
        <f>+IFERROR(C83/(#REF!+#REF!),0)*100</f>
        <v>0</v>
      </c>
      <c r="H83" s="88">
        <f>+IFERROR(D83/(#REF!+#REF!),0)*100</f>
        <v>0</v>
      </c>
      <c r="I83" s="88">
        <f>+IFERROR(E83/(#REF!+#REF!),0)*100</f>
        <v>0</v>
      </c>
    </row>
    <row r="84" spans="1:9" x14ac:dyDescent="0.25">
      <c r="A84" s="13"/>
      <c r="B84" s="2"/>
      <c r="C84" s="2"/>
      <c r="D84" s="2"/>
      <c r="E84" s="2"/>
      <c r="F84" s="88">
        <f>+IFERROR(B84/(#REF!+#REF!),0)*100</f>
        <v>0</v>
      </c>
      <c r="G84" s="88">
        <f>+IFERROR(C84/(#REF!+#REF!),0)*100</f>
        <v>0</v>
      </c>
      <c r="H84" s="88">
        <f>+IFERROR(D84/(#REF!+#REF!),0)*100</f>
        <v>0</v>
      </c>
      <c r="I84" s="88">
        <f>+IFERROR(E84/(#REF!+#REF!),0)*100</f>
        <v>0</v>
      </c>
    </row>
    <row r="85" spans="1:9" x14ac:dyDescent="0.25">
      <c r="A85" s="13"/>
      <c r="B85" s="2"/>
      <c r="C85" s="2"/>
      <c r="D85" s="2"/>
      <c r="E85" s="2"/>
      <c r="F85" s="88">
        <f>+IFERROR(B85/(#REF!+#REF!),0)*100</f>
        <v>0</v>
      </c>
      <c r="G85" s="88">
        <f>+IFERROR(C85/(#REF!+#REF!),0)*100</f>
        <v>0</v>
      </c>
      <c r="H85" s="88">
        <f>+IFERROR(D85/(#REF!+#REF!),0)*100</f>
        <v>0</v>
      </c>
      <c r="I85" s="88">
        <f>+IFERROR(E85/(#REF!+#REF!),0)*100</f>
        <v>0</v>
      </c>
    </row>
    <row r="86" spans="1:9" x14ac:dyDescent="0.25">
      <c r="A86" s="13"/>
      <c r="B86" s="2"/>
      <c r="C86" s="2"/>
      <c r="D86" s="2"/>
      <c r="E86" s="2"/>
      <c r="F86" s="88">
        <f>+IFERROR(B86/(#REF!+#REF!),0)*100</f>
        <v>0</v>
      </c>
      <c r="G86" s="88">
        <f>+IFERROR(C86/(#REF!+#REF!),0)*100</f>
        <v>0</v>
      </c>
      <c r="H86" s="88">
        <f>+IFERROR(D86/(#REF!+#REF!),0)*100</f>
        <v>0</v>
      </c>
      <c r="I86" s="88">
        <f>+IFERROR(E86/(#REF!+#REF!),0)*100</f>
        <v>0</v>
      </c>
    </row>
    <row r="87" spans="1:9" x14ac:dyDescent="0.25">
      <c r="A87" s="13"/>
      <c r="B87" s="2"/>
      <c r="C87" s="2"/>
      <c r="D87" s="2"/>
      <c r="E87" s="2"/>
      <c r="F87" s="88">
        <f>+IFERROR(B87/(#REF!+#REF!),0)*100</f>
        <v>0</v>
      </c>
      <c r="G87" s="88">
        <f>+IFERROR(C87/(#REF!+#REF!),0)*100</f>
        <v>0</v>
      </c>
      <c r="H87" s="88">
        <f>+IFERROR(D87/(#REF!+#REF!),0)*100</f>
        <v>0</v>
      </c>
      <c r="I87" s="88">
        <f>+IFERROR(E87/(#REF!+#REF!),0)*100</f>
        <v>0</v>
      </c>
    </row>
    <row r="88" spans="1:9" x14ac:dyDescent="0.25">
      <c r="A88" s="13"/>
      <c r="B88" s="2"/>
      <c r="C88" s="2"/>
      <c r="D88" s="2"/>
      <c r="E88" s="2"/>
      <c r="F88" s="88">
        <f>+IFERROR(B88/(#REF!+#REF!),0)*100</f>
        <v>0</v>
      </c>
      <c r="G88" s="88">
        <f>+IFERROR(C88/(#REF!+#REF!),0)*100</f>
        <v>0</v>
      </c>
      <c r="H88" s="88">
        <f>+IFERROR(D88/(#REF!+#REF!),0)*100</f>
        <v>0</v>
      </c>
      <c r="I88" s="88">
        <f>+IFERROR(E88/(#REF!+#REF!),0)*100</f>
        <v>0</v>
      </c>
    </row>
    <row r="89" spans="1:9" x14ac:dyDescent="0.25">
      <c r="A89" s="13"/>
      <c r="B89" s="2"/>
      <c r="C89" s="2"/>
      <c r="D89" s="2"/>
      <c r="E89" s="2"/>
      <c r="F89" s="88">
        <f>+IFERROR(B89/(#REF!+#REF!),0)*100</f>
        <v>0</v>
      </c>
      <c r="G89" s="88">
        <f>+IFERROR(C89/(#REF!+#REF!),0)*100</f>
        <v>0</v>
      </c>
      <c r="H89" s="88">
        <f>+IFERROR(D89/(#REF!+#REF!),0)*100</f>
        <v>0</v>
      </c>
      <c r="I89" s="88">
        <f>+IFERROR(E89/(#REF!+#REF!),0)*100</f>
        <v>0</v>
      </c>
    </row>
    <row r="90" spans="1:9" x14ac:dyDescent="0.25">
      <c r="A90" s="13"/>
      <c r="B90" s="2"/>
      <c r="C90" s="2"/>
      <c r="D90" s="2"/>
      <c r="E90" s="2"/>
      <c r="F90" s="88">
        <f>+IFERROR(B90/(#REF!+#REF!),0)*100</f>
        <v>0</v>
      </c>
      <c r="G90" s="88">
        <f>+IFERROR(C90/(#REF!+#REF!),0)*100</f>
        <v>0</v>
      </c>
      <c r="H90" s="88">
        <f>+IFERROR(D90/(#REF!+#REF!),0)*100</f>
        <v>0</v>
      </c>
      <c r="I90" s="88">
        <f>+IFERROR(E90/(#REF!+#REF!),0)*100</f>
        <v>0</v>
      </c>
    </row>
    <row r="91" spans="1:9" x14ac:dyDescent="0.25">
      <c r="A91" s="29"/>
      <c r="B91" s="2"/>
      <c r="C91" s="2"/>
      <c r="D91" s="2"/>
      <c r="E91" s="2"/>
      <c r="F91" s="88">
        <f>+IFERROR(B91/(#REF!+#REF!),0)*100</f>
        <v>0</v>
      </c>
      <c r="G91" s="88">
        <f>+IFERROR(C91/(#REF!+#REF!),0)*100</f>
        <v>0</v>
      </c>
      <c r="H91" s="88">
        <f>+IFERROR(D91/(#REF!+#REF!),0)*100</f>
        <v>0</v>
      </c>
      <c r="I91" s="88">
        <f>+IFERROR(E91/(#REF!+#REF!),0)*100</f>
        <v>0</v>
      </c>
    </row>
    <row r="92" spans="1:9" x14ac:dyDescent="0.25">
      <c r="A92" s="83" t="s">
        <v>58</v>
      </c>
      <c r="B92" s="36">
        <f>SUM(B65:B91)</f>
        <v>78</v>
      </c>
      <c r="C92" s="36">
        <f>SUM(C65:C91)</f>
        <v>74</v>
      </c>
      <c r="D92" s="36">
        <f>SUM(D65:D91)</f>
        <v>64</v>
      </c>
      <c r="E92" s="36">
        <f>SUM(E65:E91)</f>
        <v>59</v>
      </c>
      <c r="F92" s="88">
        <f>+IFERROR(B92/(C21+C31),0)*100</f>
        <v>43.333333333333336</v>
      </c>
      <c r="G92" s="88">
        <f>+IFERROR(C92/(D21+D31),0)*100</f>
        <v>45.121951219512198</v>
      </c>
      <c r="H92" s="88">
        <f>+IFERROR(D92/(E21+E31),0)*100</f>
        <v>46.376811594202898</v>
      </c>
      <c r="I92" s="88">
        <f>+IFERROR(E92/(F21+F31),0)*100</f>
        <v>47.967479674796749</v>
      </c>
    </row>
    <row r="93" spans="1:9" x14ac:dyDescent="0.25">
      <c r="I93" s="12"/>
    </row>
    <row r="95" spans="1:9" ht="17.25" customHeight="1" thickBot="1" x14ac:dyDescent="0.3">
      <c r="A95" s="671" t="s">
        <v>130</v>
      </c>
      <c r="B95" s="671"/>
      <c r="C95" s="671"/>
      <c r="D95" s="671"/>
      <c r="E95" s="671"/>
    </row>
    <row r="96" spans="1:9" ht="63.75" thickBot="1" x14ac:dyDescent="0.3">
      <c r="A96" s="56" t="s">
        <v>91</v>
      </c>
      <c r="B96" s="57" t="s">
        <v>93</v>
      </c>
      <c r="C96" s="58" t="s">
        <v>94</v>
      </c>
      <c r="D96" s="58" t="s">
        <v>95</v>
      </c>
      <c r="E96" s="58" t="s">
        <v>96</v>
      </c>
      <c r="F96" s="59" t="s">
        <v>122</v>
      </c>
      <c r="G96" s="59" t="s">
        <v>123</v>
      </c>
      <c r="H96" s="59" t="s">
        <v>124</v>
      </c>
      <c r="I96" s="60" t="s">
        <v>125</v>
      </c>
    </row>
    <row r="97" spans="1:9" x14ac:dyDescent="0.25">
      <c r="A97" s="226" t="s">
        <v>101</v>
      </c>
      <c r="B97" s="228">
        <v>2</v>
      </c>
      <c r="C97" s="229">
        <v>1</v>
      </c>
      <c r="D97" s="229">
        <v>1</v>
      </c>
      <c r="E97" s="229">
        <v>1</v>
      </c>
      <c r="F97" s="87">
        <f>+IFERROR(B97/(C4+0),0)*100</f>
        <v>11.76470588235294</v>
      </c>
      <c r="G97" s="87">
        <f>+IFERROR(C97/(D4+0),0)*100</f>
        <v>6.666666666666667</v>
      </c>
      <c r="H97" s="87">
        <f>+IFERROR(D97/(E4+0),0)*100</f>
        <v>7.6923076923076925</v>
      </c>
      <c r="I97" s="87">
        <f>+IFERROR(E97/(F4+0),0)*100</f>
        <v>12.5</v>
      </c>
    </row>
    <row r="98" spans="1:9" x14ac:dyDescent="0.25">
      <c r="A98" s="250" t="s">
        <v>132</v>
      </c>
      <c r="B98" s="252">
        <v>1</v>
      </c>
      <c r="C98" s="253">
        <v>1</v>
      </c>
      <c r="D98" s="253">
        <v>1</v>
      </c>
      <c r="E98" s="253">
        <v>1</v>
      </c>
      <c r="F98" s="88">
        <f>+IFERROR(B98/(C6+0),0)*100</f>
        <v>20</v>
      </c>
      <c r="G98" s="88">
        <f>+IFERROR(C98/(D6+0),0)*100</f>
        <v>20</v>
      </c>
      <c r="H98" s="88">
        <f>+IFERROR(D98/(E6+0),0)*100</f>
        <v>20</v>
      </c>
      <c r="I98" s="88">
        <f>+IFERROR(E98/(F6+0),0)*100</f>
        <v>20</v>
      </c>
    </row>
    <row r="99" spans="1:9" x14ac:dyDescent="0.25">
      <c r="A99" s="250" t="s">
        <v>105</v>
      </c>
      <c r="B99" s="252">
        <v>8</v>
      </c>
      <c r="C99" s="253">
        <v>7</v>
      </c>
      <c r="D99" s="253">
        <v>7</v>
      </c>
      <c r="E99" s="253">
        <v>5</v>
      </c>
      <c r="F99" s="88">
        <f>+IFERROR(B99/(C9+0),0)*100</f>
        <v>50</v>
      </c>
      <c r="G99" s="88">
        <f>+IFERROR(C99/(D9+0),0)*100</f>
        <v>50</v>
      </c>
      <c r="H99" s="88">
        <f>+IFERROR(D99/(E9+0),0)*100</f>
        <v>50</v>
      </c>
      <c r="I99" s="88">
        <f>+IFERROR(E99/(F9+0),0)*100</f>
        <v>45.454545454545453</v>
      </c>
    </row>
    <row r="100" spans="1:9" x14ac:dyDescent="0.25">
      <c r="A100" s="250" t="s">
        <v>106</v>
      </c>
      <c r="B100" s="252">
        <v>1</v>
      </c>
      <c r="C100" s="253">
        <v>1</v>
      </c>
      <c r="D100" s="253">
        <v>1</v>
      </c>
      <c r="E100" s="253">
        <v>1</v>
      </c>
      <c r="F100" s="88">
        <f>+IFERROR(B100/(C10+C26),0)*100</f>
        <v>25</v>
      </c>
      <c r="G100" s="88">
        <f>+IFERROR(C100/(D10+D26),0)*100</f>
        <v>25</v>
      </c>
      <c r="H100" s="88">
        <f>+IFERROR(D100/(E10+E26),0)*100</f>
        <v>25</v>
      </c>
      <c r="I100" s="88">
        <f>+IFERROR(E100/(F10+F26),0)*100</f>
        <v>25</v>
      </c>
    </row>
    <row r="101" spans="1:9" x14ac:dyDescent="0.25">
      <c r="A101" s="250" t="s">
        <v>107</v>
      </c>
      <c r="B101" s="252">
        <v>4</v>
      </c>
      <c r="C101" s="253">
        <v>4</v>
      </c>
      <c r="D101" s="253">
        <v>3</v>
      </c>
      <c r="E101" s="253">
        <v>2</v>
      </c>
      <c r="F101" s="88">
        <f>+IFERROR(B101/(C11+0),0)*100</f>
        <v>100</v>
      </c>
      <c r="G101" s="88">
        <f>+IFERROR(C101/(D11+0),0)*100</f>
        <v>100</v>
      </c>
      <c r="H101" s="88">
        <f>+IFERROR(D101/(E11+0),0)*100</f>
        <v>100</v>
      </c>
      <c r="I101" s="88">
        <f>+IFERROR(E101/(F11+0),0)*100</f>
        <v>100</v>
      </c>
    </row>
    <row r="102" spans="1:9" x14ac:dyDescent="0.25">
      <c r="A102" s="250" t="s">
        <v>111</v>
      </c>
      <c r="B102" s="252">
        <v>1</v>
      </c>
      <c r="C102" s="253">
        <v>1</v>
      </c>
      <c r="D102" s="253">
        <v>1</v>
      </c>
      <c r="E102" s="253">
        <v>1</v>
      </c>
      <c r="F102" s="88">
        <f>+IFERROR(B102/(C13+0),0)*100</f>
        <v>7.6923076923076925</v>
      </c>
      <c r="G102" s="88">
        <f>+IFERROR(C102/(D13+0),0)*100</f>
        <v>7.6923076923076925</v>
      </c>
      <c r="H102" s="88">
        <f>+IFERROR(D102/(E13+0),0)*100</f>
        <v>10</v>
      </c>
      <c r="I102" s="88">
        <f>+IFERROR(E102/(F13+0),0)*100</f>
        <v>14.285714285714285</v>
      </c>
    </row>
    <row r="103" spans="1:9" x14ac:dyDescent="0.25">
      <c r="A103" s="250" t="s">
        <v>112</v>
      </c>
      <c r="B103" s="252">
        <v>1</v>
      </c>
      <c r="C103" s="253">
        <v>1</v>
      </c>
      <c r="D103" s="253">
        <v>1</v>
      </c>
      <c r="E103" s="253">
        <v>1</v>
      </c>
      <c r="F103" s="88">
        <f>+IFERROR(B103/(C14+C27),0)*100</f>
        <v>3.5714285714285712</v>
      </c>
      <c r="G103" s="88">
        <f>+IFERROR(C103/(D14+D27),0)*100</f>
        <v>4.5454545454545459</v>
      </c>
      <c r="H103" s="88">
        <f>+IFERROR(D103/(E14+E27),0)*100</f>
        <v>9.0909090909090917</v>
      </c>
      <c r="I103" s="88">
        <f>+IFERROR(E103/(F14+F27),0)*100</f>
        <v>9.0909090909090917</v>
      </c>
    </row>
    <row r="104" spans="1:9" x14ac:dyDescent="0.25">
      <c r="A104" s="250" t="s">
        <v>115</v>
      </c>
      <c r="B104" s="252">
        <v>2</v>
      </c>
      <c r="C104" s="253">
        <v>2</v>
      </c>
      <c r="D104" s="253">
        <v>0</v>
      </c>
      <c r="E104" s="253">
        <v>0</v>
      </c>
      <c r="F104" s="88">
        <f>+IFERROR(B104/(C17+0),0)*100</f>
        <v>50</v>
      </c>
      <c r="G104" s="88">
        <f>+IFERROR(C104/(D17+0),0)*100</f>
        <v>50</v>
      </c>
      <c r="H104" s="88">
        <f>+IFERROR(D104/(E17+0),0)*100</f>
        <v>0</v>
      </c>
      <c r="I104" s="88">
        <f>+IFERROR(E104/(F17+0),0)*100</f>
        <v>0</v>
      </c>
    </row>
    <row r="105" spans="1:9" x14ac:dyDescent="0.25">
      <c r="A105" s="250" t="s">
        <v>118</v>
      </c>
      <c r="B105" s="252">
        <v>5</v>
      </c>
      <c r="C105" s="253">
        <v>5</v>
      </c>
      <c r="D105" s="253">
        <v>5</v>
      </c>
      <c r="E105" s="253">
        <v>4</v>
      </c>
      <c r="F105" s="88">
        <f>+IFERROR(B105/(C19+C29),0)*100</f>
        <v>10.204081632653061</v>
      </c>
      <c r="G105" s="88">
        <f>+IFERROR(C105/(D19+D29),0)*100</f>
        <v>10.416666666666668</v>
      </c>
      <c r="H105" s="88">
        <f>+IFERROR(D105/(E19+E29),0)*100</f>
        <v>11.111111111111111</v>
      </c>
      <c r="I105" s="88">
        <f>+IFERROR(E105/(F19+F29),0)*100</f>
        <v>9.0909090909090917</v>
      </c>
    </row>
    <row r="106" spans="1:9" x14ac:dyDescent="0.25">
      <c r="A106" s="13"/>
      <c r="B106" s="2"/>
      <c r="C106" s="2"/>
      <c r="D106" s="2"/>
      <c r="E106" s="2"/>
      <c r="F106" s="88">
        <f>+IFERROR(B106/(C13+#REF!),0)*100</f>
        <v>0</v>
      </c>
      <c r="G106" s="88">
        <f>+IFERROR(C106/(D13+#REF!),0)*100</f>
        <v>0</v>
      </c>
      <c r="H106" s="88">
        <f>+IFERROR(D106/(E13+#REF!),0)*100</f>
        <v>0</v>
      </c>
      <c r="I106" s="88">
        <f>+IFERROR(E106/(F13+#REF!),0)*100</f>
        <v>0</v>
      </c>
    </row>
    <row r="107" spans="1:9" x14ac:dyDescent="0.25">
      <c r="A107" s="13"/>
      <c r="B107" s="2"/>
      <c r="C107" s="2"/>
      <c r="D107" s="2"/>
      <c r="E107" s="2"/>
      <c r="F107" s="88">
        <f>+IFERROR(B107/(C14+#REF!),0)*100</f>
        <v>0</v>
      </c>
      <c r="G107" s="88">
        <f>+IFERROR(C107/(D14+#REF!),0)*100</f>
        <v>0</v>
      </c>
      <c r="H107" s="88">
        <f>+IFERROR(D107/(E14+#REF!),0)*100</f>
        <v>0</v>
      </c>
      <c r="I107" s="88">
        <f>+IFERROR(E107/(F14+#REF!),0)*100</f>
        <v>0</v>
      </c>
    </row>
    <row r="108" spans="1:9" x14ac:dyDescent="0.25">
      <c r="A108" s="13"/>
      <c r="B108" s="2"/>
      <c r="C108" s="2"/>
      <c r="D108" s="2"/>
      <c r="E108" s="2"/>
      <c r="F108" s="88">
        <f>+IFERROR(B108/(C15+#REF!),0)*100</f>
        <v>0</v>
      </c>
      <c r="G108" s="88">
        <f>+IFERROR(C108/(D15+#REF!),0)*100</f>
        <v>0</v>
      </c>
      <c r="H108" s="88">
        <f>+IFERROR(D108/(E15+#REF!),0)*100</f>
        <v>0</v>
      </c>
      <c r="I108" s="88">
        <f>+IFERROR(E108/(F15+#REF!),0)*100</f>
        <v>0</v>
      </c>
    </row>
    <row r="109" spans="1:9" x14ac:dyDescent="0.25">
      <c r="A109" s="13"/>
      <c r="B109" s="2"/>
      <c r="C109" s="2"/>
      <c r="D109" s="2"/>
      <c r="E109" s="2"/>
      <c r="F109" s="88">
        <f>+IFERROR(B109/(C16+#REF!),0)*100</f>
        <v>0</v>
      </c>
      <c r="G109" s="88">
        <f>+IFERROR(C109/(D16+#REF!),0)*100</f>
        <v>0</v>
      </c>
      <c r="H109" s="88">
        <f>+IFERROR(D109/(E16+#REF!),0)*100</f>
        <v>0</v>
      </c>
      <c r="I109" s="88">
        <f>+IFERROR(E109/(F16+#REF!),0)*100</f>
        <v>0</v>
      </c>
    </row>
    <row r="110" spans="1:9" x14ac:dyDescent="0.25">
      <c r="A110" s="13"/>
      <c r="B110" s="2"/>
      <c r="C110" s="2"/>
      <c r="D110" s="2"/>
      <c r="E110" s="2"/>
      <c r="F110" s="88">
        <f>+IFERROR(B110/(C17+#REF!),0)*100</f>
        <v>0</v>
      </c>
      <c r="G110" s="88">
        <f>+IFERROR(C110/(D17+#REF!),0)*100</f>
        <v>0</v>
      </c>
      <c r="H110" s="88">
        <f>+IFERROR(D110/(E17+#REF!),0)*100</f>
        <v>0</v>
      </c>
      <c r="I110" s="88">
        <f>+IFERROR(E110/(F17+#REF!),0)*100</f>
        <v>0</v>
      </c>
    </row>
    <row r="111" spans="1:9" x14ac:dyDescent="0.25">
      <c r="A111" s="13"/>
      <c r="B111" s="2"/>
      <c r="C111" s="2"/>
      <c r="D111" s="2"/>
      <c r="E111" s="2"/>
      <c r="F111" s="88">
        <f>+IFERROR(B111/(C18+#REF!),0)*100</f>
        <v>0</v>
      </c>
      <c r="G111" s="88">
        <f>+IFERROR(C111/(D18+#REF!),0)*100</f>
        <v>0</v>
      </c>
      <c r="H111" s="88">
        <f>+IFERROR(D111/(E18+#REF!),0)*100</f>
        <v>0</v>
      </c>
      <c r="I111" s="88">
        <f>+IFERROR(E111/(F18+#REF!),0)*100</f>
        <v>0</v>
      </c>
    </row>
    <row r="112" spans="1:9" x14ac:dyDescent="0.25">
      <c r="A112" s="13"/>
      <c r="B112" s="2"/>
      <c r="C112" s="2"/>
      <c r="D112" s="2"/>
      <c r="E112" s="2"/>
      <c r="F112" s="88">
        <f>+IFERROR(B112/(C19+#REF!),0)*100</f>
        <v>0</v>
      </c>
      <c r="G112" s="88">
        <f>+IFERROR(C112/(D19+#REF!),0)*100</f>
        <v>0</v>
      </c>
      <c r="H112" s="88">
        <f>+IFERROR(D112/(E19+#REF!),0)*100</f>
        <v>0</v>
      </c>
      <c r="I112" s="88">
        <f>+IFERROR(E112/(F19+#REF!),0)*100</f>
        <v>0</v>
      </c>
    </row>
    <row r="113" spans="1:9" x14ac:dyDescent="0.25">
      <c r="A113" s="13"/>
      <c r="B113" s="2"/>
      <c r="C113" s="2"/>
      <c r="D113" s="2"/>
      <c r="E113" s="2"/>
      <c r="F113" s="88">
        <f>+IFERROR(B113/(C20+#REF!),0)*100</f>
        <v>0</v>
      </c>
      <c r="G113" s="88">
        <f>+IFERROR(C113/(D20+#REF!),0)*100</f>
        <v>0</v>
      </c>
      <c r="H113" s="88">
        <f>+IFERROR(D113/(E20+#REF!),0)*100</f>
        <v>0</v>
      </c>
      <c r="I113" s="88">
        <f>+IFERROR(E113/(F20+#REF!),0)*100</f>
        <v>0</v>
      </c>
    </row>
    <row r="114" spans="1:9" x14ac:dyDescent="0.25">
      <c r="A114" s="13"/>
      <c r="B114" s="2"/>
      <c r="C114" s="2"/>
      <c r="D114" s="2"/>
      <c r="E114" s="2"/>
      <c r="F114" s="88">
        <f>+IFERROR(B114/(#REF!+#REF!),0)*100</f>
        <v>0</v>
      </c>
      <c r="G114" s="88">
        <f>+IFERROR(C114/(#REF!+#REF!),0)*100</f>
        <v>0</v>
      </c>
      <c r="H114" s="88">
        <f>+IFERROR(D114/(#REF!+#REF!),0)*100</f>
        <v>0</v>
      </c>
      <c r="I114" s="88">
        <f>+IFERROR(E114/(#REF!+#REF!),0)*100</f>
        <v>0</v>
      </c>
    </row>
    <row r="115" spans="1:9" x14ac:dyDescent="0.25">
      <c r="A115" s="13"/>
      <c r="B115" s="2"/>
      <c r="C115" s="2"/>
      <c r="D115" s="2"/>
      <c r="E115" s="2"/>
      <c r="F115" s="88">
        <f>+IFERROR(B115/(#REF!+#REF!),0)*100</f>
        <v>0</v>
      </c>
      <c r="G115" s="88">
        <f>+IFERROR(C115/(#REF!+#REF!),0)*100</f>
        <v>0</v>
      </c>
      <c r="H115" s="88">
        <f>+IFERROR(D115/(#REF!+#REF!),0)*100</f>
        <v>0</v>
      </c>
      <c r="I115" s="88">
        <f>+IFERROR(E115/(#REF!+#REF!),0)*100</f>
        <v>0</v>
      </c>
    </row>
    <row r="116" spans="1:9" x14ac:dyDescent="0.25">
      <c r="A116" s="13"/>
      <c r="B116" s="2"/>
      <c r="C116" s="2"/>
      <c r="D116" s="2"/>
      <c r="E116" s="2"/>
      <c r="F116" s="88">
        <f>+IFERROR(B116/(#REF!+#REF!),0)*100</f>
        <v>0</v>
      </c>
      <c r="G116" s="88">
        <f>+IFERROR(C116/(#REF!+#REF!),0)*100</f>
        <v>0</v>
      </c>
      <c r="H116" s="88">
        <f>+IFERROR(D116/(#REF!+#REF!),0)*100</f>
        <v>0</v>
      </c>
      <c r="I116" s="88">
        <f>+IFERROR(E116/(#REF!+#REF!),0)*100</f>
        <v>0</v>
      </c>
    </row>
    <row r="117" spans="1:9" x14ac:dyDescent="0.25">
      <c r="A117" s="13"/>
      <c r="B117" s="2"/>
      <c r="C117" s="2"/>
      <c r="D117" s="2"/>
      <c r="E117" s="2"/>
      <c r="F117" s="88">
        <f>+IFERROR(B117/(#REF!+#REF!),0)*100</f>
        <v>0</v>
      </c>
      <c r="G117" s="88">
        <f>+IFERROR(C117/(#REF!+#REF!),0)*100</f>
        <v>0</v>
      </c>
      <c r="H117" s="88">
        <f>+IFERROR(D117/(#REF!+#REF!),0)*100</f>
        <v>0</v>
      </c>
      <c r="I117" s="88">
        <f>+IFERROR(E117/(#REF!+#REF!),0)*100</f>
        <v>0</v>
      </c>
    </row>
    <row r="118" spans="1:9" x14ac:dyDescent="0.25">
      <c r="A118" s="13"/>
      <c r="B118" s="2"/>
      <c r="C118" s="2"/>
      <c r="D118" s="2"/>
      <c r="E118" s="2"/>
      <c r="F118" s="88">
        <f>+IFERROR(B118/(#REF!+#REF!),0)*100</f>
        <v>0</v>
      </c>
      <c r="G118" s="88">
        <f>+IFERROR(C118/(#REF!+#REF!),0)*100</f>
        <v>0</v>
      </c>
      <c r="H118" s="88">
        <f>+IFERROR(D118/(#REF!+#REF!),0)*100</f>
        <v>0</v>
      </c>
      <c r="I118" s="88">
        <f>+IFERROR(E118/(#REF!+#REF!),0)*100</f>
        <v>0</v>
      </c>
    </row>
    <row r="119" spans="1:9" x14ac:dyDescent="0.25">
      <c r="A119" s="13"/>
      <c r="B119" s="2"/>
      <c r="C119" s="2"/>
      <c r="D119" s="2"/>
      <c r="E119" s="2"/>
      <c r="F119" s="88">
        <f>+IFERROR(B119/(#REF!+#REF!),0)*100</f>
        <v>0</v>
      </c>
      <c r="G119" s="88">
        <f>+IFERROR(C119/(#REF!+#REF!),0)*100</f>
        <v>0</v>
      </c>
      <c r="H119" s="88">
        <f>+IFERROR(D119/(#REF!+#REF!),0)*100</f>
        <v>0</v>
      </c>
      <c r="I119" s="88">
        <f>+IFERROR(E119/(#REF!+#REF!),0)*100</f>
        <v>0</v>
      </c>
    </row>
    <row r="120" spans="1:9" x14ac:dyDescent="0.25">
      <c r="A120" s="13"/>
      <c r="B120" s="2"/>
      <c r="C120" s="2"/>
      <c r="D120" s="2"/>
      <c r="E120" s="2"/>
      <c r="F120" s="88">
        <f>+IFERROR(B120/(#REF!+#REF!),0)*100</f>
        <v>0</v>
      </c>
      <c r="G120" s="88">
        <f>+IFERROR(C120/(#REF!+#REF!),0)*100</f>
        <v>0</v>
      </c>
      <c r="H120" s="88">
        <f>+IFERROR(D120/(#REF!+#REF!),0)*100</f>
        <v>0</v>
      </c>
      <c r="I120" s="88">
        <f>+IFERROR(E120/(#REF!+#REF!),0)*100</f>
        <v>0</v>
      </c>
    </row>
    <row r="121" spans="1:9" x14ac:dyDescent="0.25">
      <c r="A121" s="13"/>
      <c r="B121" s="2"/>
      <c r="C121" s="2"/>
      <c r="D121" s="2"/>
      <c r="E121" s="2"/>
      <c r="F121" s="88">
        <f>+IFERROR(B121/(#REF!+#REF!),0)*100</f>
        <v>0</v>
      </c>
      <c r="G121" s="88">
        <f>+IFERROR(C121/(#REF!+#REF!),0)*100</f>
        <v>0</v>
      </c>
      <c r="H121" s="88">
        <f>+IFERROR(D121/(#REF!+#REF!),0)*100</f>
        <v>0</v>
      </c>
      <c r="I121" s="88">
        <f>+IFERROR(E121/(#REF!+#REF!),0)*100</f>
        <v>0</v>
      </c>
    </row>
    <row r="122" spans="1:9" x14ac:dyDescent="0.25">
      <c r="A122" s="13"/>
      <c r="B122" s="2"/>
      <c r="C122" s="2"/>
      <c r="D122" s="2"/>
      <c r="E122" s="2"/>
      <c r="F122" s="88">
        <f>+IFERROR(B122/(#REF!+#REF!),0)*100</f>
        <v>0</v>
      </c>
      <c r="G122" s="88">
        <f>+IFERROR(C122/(#REF!+#REF!),0)*100</f>
        <v>0</v>
      </c>
      <c r="H122" s="88">
        <f>+IFERROR(D122/(#REF!+#REF!),0)*100</f>
        <v>0</v>
      </c>
      <c r="I122" s="88">
        <f>+IFERROR(E122/(#REF!+#REF!),0)*100</f>
        <v>0</v>
      </c>
    </row>
    <row r="123" spans="1:9" x14ac:dyDescent="0.25">
      <c r="A123" s="29"/>
      <c r="B123" s="2"/>
      <c r="C123" s="2"/>
      <c r="D123" s="2"/>
      <c r="E123" s="2"/>
      <c r="F123" s="88">
        <f>+IFERROR(B123/(#REF!+#REF!),0)*100</f>
        <v>0</v>
      </c>
      <c r="G123" s="88">
        <f>+IFERROR(C123/(#REF!+#REF!),0)*100</f>
        <v>0</v>
      </c>
      <c r="H123" s="88">
        <f>+IFERROR(D123/(#REF!+#REF!),0)*100</f>
        <v>0</v>
      </c>
      <c r="I123" s="88">
        <f>+IFERROR(E123/(#REF!+#REF!),0)*100</f>
        <v>0</v>
      </c>
    </row>
    <row r="124" spans="1:9" x14ac:dyDescent="0.25">
      <c r="A124" s="83" t="s">
        <v>58</v>
      </c>
      <c r="B124" s="36">
        <f>SUM(B97:B123)</f>
        <v>25</v>
      </c>
      <c r="C124" s="36">
        <f>SUM(C97:C123)</f>
        <v>23</v>
      </c>
      <c r="D124" s="36">
        <f>SUM(D97:D123)</f>
        <v>20</v>
      </c>
      <c r="E124" s="36">
        <f>SUM(E97:E123)</f>
        <v>16</v>
      </c>
      <c r="F124" s="88">
        <f>+IFERROR(B124/(C21+C31),0)*100</f>
        <v>13.888888888888889</v>
      </c>
      <c r="G124" s="88">
        <f>+IFERROR(C124/(D21+D31),0)*100</f>
        <v>14.02439024390244</v>
      </c>
      <c r="H124" s="88">
        <f>+IFERROR(D124/(E21+E31),0)*100</f>
        <v>14.492753623188406</v>
      </c>
      <c r="I124" s="88">
        <f>+IFERROR(E124/(F21+F31),0)*100</f>
        <v>13.008130081300814</v>
      </c>
    </row>
  </sheetData>
  <mergeCells count="5">
    <mergeCell ref="A23:J23"/>
    <mergeCell ref="A63:E63"/>
    <mergeCell ref="A2:J2"/>
    <mergeCell ref="A95:E95"/>
    <mergeCell ref="A1:J1"/>
  </mergeCells>
  <phoneticPr fontId="2" type="noConversion"/>
  <pageMargins left="0.75" right="0.75" top="1" bottom="1" header="0.4921259845" footer="0.4921259845"/>
  <pageSetup paperSize="9" scale="72" orientation="landscape" r:id="rId1"/>
  <headerFooter alignWithMargins="0"/>
  <rowBreaks count="2" manualBreakCount="2">
    <brk id="22" max="9" man="1"/>
    <brk id="9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"/>
  <sheetViews>
    <sheetView view="pageBreakPreview" topLeftCell="B1" zoomScaleNormal="100" zoomScaleSheetLayoutView="100" workbookViewId="0">
      <selection activeCell="O4" sqref="O4"/>
    </sheetView>
  </sheetViews>
  <sheetFormatPr defaultRowHeight="15.75" x14ac:dyDescent="0.25"/>
  <cols>
    <col min="1" max="1" width="15.875" bestFit="1" customWidth="1"/>
    <col min="2" max="2" width="9.125" customWidth="1"/>
    <col min="3" max="5" width="12.625" customWidth="1"/>
    <col min="6" max="6" width="13" customWidth="1"/>
    <col min="7" max="7" width="9.625" customWidth="1"/>
    <col min="8" max="8" width="10.125" customWidth="1"/>
    <col min="9" max="9" width="10" customWidth="1"/>
    <col min="10" max="10" width="11.625" customWidth="1"/>
    <col min="11" max="11" width="12.25" customWidth="1"/>
  </cols>
  <sheetData>
    <row r="1" spans="1:11" ht="20.25" customHeight="1" thickBot="1" x14ac:dyDescent="0.35">
      <c r="A1" s="667" t="s">
        <v>133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</row>
    <row r="2" spans="1:11" ht="15.75" customHeight="1" x14ac:dyDescent="0.25">
      <c r="A2" s="675" t="s">
        <v>134</v>
      </c>
      <c r="B2" s="673" t="s">
        <v>135</v>
      </c>
      <c r="C2" s="674"/>
      <c r="D2" s="33"/>
      <c r="E2" s="61"/>
      <c r="F2" s="61"/>
      <c r="G2" s="680" t="s">
        <v>136</v>
      </c>
      <c r="H2" s="673" t="s">
        <v>137</v>
      </c>
      <c r="I2" s="679"/>
      <c r="J2" s="680" t="s">
        <v>138</v>
      </c>
      <c r="K2" s="683" t="s">
        <v>139</v>
      </c>
    </row>
    <row r="3" spans="1:11" ht="15.75" customHeight="1" x14ac:dyDescent="0.25">
      <c r="A3" s="676"/>
      <c r="B3" s="39"/>
      <c r="C3" s="40"/>
      <c r="D3" s="27" t="s">
        <v>140</v>
      </c>
      <c r="E3" s="27"/>
      <c r="F3" s="27"/>
      <c r="G3" s="682"/>
      <c r="H3" s="39"/>
      <c r="I3" s="42"/>
      <c r="J3" s="681"/>
      <c r="K3" s="684"/>
    </row>
    <row r="4" spans="1:11" s="4" customFormat="1" ht="166.5" customHeight="1" x14ac:dyDescent="0.25">
      <c r="A4" s="677"/>
      <c r="B4" s="92" t="s">
        <v>141</v>
      </c>
      <c r="C4" s="180" t="s">
        <v>142</v>
      </c>
      <c r="D4" s="92" t="s">
        <v>143</v>
      </c>
      <c r="E4" s="92" t="s">
        <v>144</v>
      </c>
      <c r="F4" s="182" t="s">
        <v>145</v>
      </c>
      <c r="G4" s="686"/>
      <c r="H4" s="92" t="s">
        <v>146</v>
      </c>
      <c r="I4" s="92" t="s">
        <v>147</v>
      </c>
      <c r="J4" s="682"/>
      <c r="K4" s="685"/>
    </row>
    <row r="5" spans="1:11" x14ac:dyDescent="0.25">
      <c r="A5" s="183" t="s">
        <v>56</v>
      </c>
      <c r="B5" s="38">
        <v>1</v>
      </c>
      <c r="C5" s="226">
        <v>252</v>
      </c>
      <c r="D5" s="2">
        <v>0</v>
      </c>
      <c r="E5" s="226">
        <v>248</v>
      </c>
      <c r="F5" s="226">
        <v>0</v>
      </c>
      <c r="G5" s="226">
        <v>17</v>
      </c>
      <c r="H5" s="226">
        <v>92</v>
      </c>
      <c r="I5" s="226">
        <v>7</v>
      </c>
      <c r="J5" s="226">
        <v>101</v>
      </c>
      <c r="K5" s="226">
        <v>8</v>
      </c>
    </row>
    <row r="6" spans="1:11" x14ac:dyDescent="0.25">
      <c r="A6" s="184"/>
      <c r="B6" s="38">
        <v>2</v>
      </c>
      <c r="C6" s="250">
        <v>84</v>
      </c>
      <c r="D6" s="2">
        <v>0</v>
      </c>
      <c r="E6" s="250">
        <v>65</v>
      </c>
      <c r="F6" s="250">
        <v>19</v>
      </c>
      <c r="G6" s="250">
        <v>25</v>
      </c>
      <c r="H6" s="250">
        <v>41</v>
      </c>
      <c r="I6" s="250">
        <v>4</v>
      </c>
      <c r="J6" s="250">
        <v>42</v>
      </c>
      <c r="K6" s="250">
        <v>3</v>
      </c>
    </row>
    <row r="7" spans="1:11" x14ac:dyDescent="0.25">
      <c r="A7" s="184"/>
      <c r="B7" s="38" t="s">
        <v>64</v>
      </c>
      <c r="C7" s="251">
        <v>1395</v>
      </c>
      <c r="D7" s="2">
        <v>0</v>
      </c>
      <c r="E7" s="252">
        <v>67</v>
      </c>
      <c r="F7" s="251">
        <v>1328</v>
      </c>
      <c r="G7" s="251">
        <v>1322</v>
      </c>
      <c r="H7" s="250">
        <v>117</v>
      </c>
      <c r="I7" s="250">
        <v>20</v>
      </c>
      <c r="J7" s="250">
        <v>130</v>
      </c>
      <c r="K7" s="250">
        <v>22</v>
      </c>
    </row>
    <row r="8" spans="1:11" x14ac:dyDescent="0.25">
      <c r="A8" s="184"/>
      <c r="B8" s="38">
        <v>3</v>
      </c>
      <c r="C8" s="250">
        <v>11</v>
      </c>
      <c r="D8" s="2">
        <v>0</v>
      </c>
      <c r="E8" s="250">
        <v>10</v>
      </c>
      <c r="F8" s="250">
        <v>0</v>
      </c>
      <c r="G8" s="250">
        <v>2</v>
      </c>
      <c r="H8" s="250">
        <v>6</v>
      </c>
      <c r="I8" s="250">
        <v>2</v>
      </c>
      <c r="J8" s="250">
        <v>6</v>
      </c>
      <c r="K8" s="250">
        <v>2</v>
      </c>
    </row>
    <row r="9" spans="1:11" x14ac:dyDescent="0.25">
      <c r="A9" s="185" t="s">
        <v>148</v>
      </c>
      <c r="B9" s="83"/>
      <c r="C9" s="36">
        <f>+SUM(C5:C8)</f>
        <v>1742</v>
      </c>
      <c r="D9" s="36">
        <f t="shared" ref="D9:K9" si="0">+SUM(D5:D8)</f>
        <v>0</v>
      </c>
      <c r="E9" s="36">
        <f t="shared" si="0"/>
        <v>390</v>
      </c>
      <c r="F9" s="36">
        <f>+SUM(F5:F8)</f>
        <v>1347</v>
      </c>
      <c r="G9" s="36">
        <f t="shared" si="0"/>
        <v>1366</v>
      </c>
      <c r="H9" s="36">
        <f t="shared" si="0"/>
        <v>256</v>
      </c>
      <c r="I9" s="36">
        <f t="shared" si="0"/>
        <v>33</v>
      </c>
      <c r="J9" s="36">
        <f t="shared" si="0"/>
        <v>279</v>
      </c>
      <c r="K9" s="133">
        <f t="shared" si="0"/>
        <v>35</v>
      </c>
    </row>
    <row r="10" spans="1:11" x14ac:dyDescent="0.25">
      <c r="A10" s="184" t="s">
        <v>57</v>
      </c>
      <c r="B10" s="38">
        <v>1</v>
      </c>
      <c r="C10" s="226">
        <v>332</v>
      </c>
      <c r="D10" s="226">
        <v>332</v>
      </c>
      <c r="E10" s="226">
        <v>3</v>
      </c>
      <c r="F10" s="2">
        <v>0</v>
      </c>
      <c r="G10" s="226">
        <v>2</v>
      </c>
      <c r="H10" s="226">
        <v>13</v>
      </c>
      <c r="I10" s="226">
        <v>0</v>
      </c>
      <c r="J10" s="226">
        <v>16</v>
      </c>
      <c r="K10" s="226">
        <v>0</v>
      </c>
    </row>
    <row r="11" spans="1:11" x14ac:dyDescent="0.25">
      <c r="A11" s="184"/>
      <c r="B11" s="38">
        <v>2</v>
      </c>
      <c r="C11" s="250">
        <v>131</v>
      </c>
      <c r="D11" s="250">
        <v>131</v>
      </c>
      <c r="E11" s="250">
        <v>4</v>
      </c>
      <c r="F11" s="2">
        <v>0</v>
      </c>
      <c r="G11" s="250">
        <v>2</v>
      </c>
      <c r="H11" s="250">
        <v>7</v>
      </c>
      <c r="I11" s="250">
        <v>2</v>
      </c>
      <c r="J11" s="250">
        <v>8</v>
      </c>
      <c r="K11" s="250">
        <v>2</v>
      </c>
    </row>
    <row r="12" spans="1:11" x14ac:dyDescent="0.25">
      <c r="A12" s="184"/>
      <c r="B12" s="38" t="s">
        <v>64</v>
      </c>
      <c r="C12" s="250">
        <v>0</v>
      </c>
      <c r="D12" s="250">
        <v>0</v>
      </c>
      <c r="E12" s="250">
        <v>0</v>
      </c>
      <c r="F12" s="2">
        <v>0</v>
      </c>
      <c r="G12" s="250">
        <v>0</v>
      </c>
      <c r="H12" s="250">
        <v>0</v>
      </c>
      <c r="I12" s="250">
        <v>0</v>
      </c>
      <c r="J12" s="250">
        <v>0</v>
      </c>
      <c r="K12" s="250">
        <v>0</v>
      </c>
    </row>
    <row r="13" spans="1:11" x14ac:dyDescent="0.25">
      <c r="A13" s="184"/>
      <c r="B13" s="38">
        <v>3</v>
      </c>
      <c r="C13" s="2">
        <v>130</v>
      </c>
      <c r="D13" s="2">
        <v>130</v>
      </c>
      <c r="E13" s="2">
        <v>6</v>
      </c>
      <c r="F13" s="2">
        <v>0</v>
      </c>
      <c r="G13" s="2">
        <v>10</v>
      </c>
      <c r="H13" s="2">
        <v>4</v>
      </c>
      <c r="I13" s="2">
        <v>6</v>
      </c>
      <c r="J13" s="2">
        <v>5</v>
      </c>
      <c r="K13" s="115">
        <v>5</v>
      </c>
    </row>
    <row r="14" spans="1:11" x14ac:dyDescent="0.25">
      <c r="A14" s="186" t="s">
        <v>149</v>
      </c>
      <c r="B14" s="89"/>
      <c r="C14" s="90">
        <f t="shared" ref="C14:K14" si="1">+SUM(C10:C13)</f>
        <v>593</v>
      </c>
      <c r="D14" s="90">
        <f t="shared" si="1"/>
        <v>593</v>
      </c>
      <c r="E14" s="90">
        <f t="shared" si="1"/>
        <v>13</v>
      </c>
      <c r="F14" s="90">
        <f t="shared" si="1"/>
        <v>0</v>
      </c>
      <c r="G14" s="90">
        <f t="shared" si="1"/>
        <v>14</v>
      </c>
      <c r="H14" s="90">
        <f t="shared" si="1"/>
        <v>24</v>
      </c>
      <c r="I14" s="90">
        <f t="shared" si="1"/>
        <v>8</v>
      </c>
      <c r="J14" s="90">
        <f t="shared" si="1"/>
        <v>29</v>
      </c>
      <c r="K14" s="134">
        <f t="shared" si="1"/>
        <v>7</v>
      </c>
    </row>
    <row r="15" spans="1:11" x14ac:dyDescent="0.25">
      <c r="A15" s="135" t="s">
        <v>150</v>
      </c>
      <c r="B15" s="83">
        <v>1</v>
      </c>
      <c r="C15" s="36">
        <f>+C5+C10</f>
        <v>584</v>
      </c>
      <c r="D15" s="36">
        <f t="shared" ref="D15:K15" si="2">+D5+D10</f>
        <v>332</v>
      </c>
      <c r="E15" s="36">
        <f t="shared" si="2"/>
        <v>251</v>
      </c>
      <c r="F15" s="36">
        <f t="shared" ref="F15" si="3">+F5+F10</f>
        <v>0</v>
      </c>
      <c r="G15" s="36">
        <f t="shared" si="2"/>
        <v>19</v>
      </c>
      <c r="H15" s="36">
        <f t="shared" si="2"/>
        <v>105</v>
      </c>
      <c r="I15" s="36">
        <f t="shared" si="2"/>
        <v>7</v>
      </c>
      <c r="J15" s="36">
        <f t="shared" si="2"/>
        <v>117</v>
      </c>
      <c r="K15" s="133">
        <f t="shared" si="2"/>
        <v>8</v>
      </c>
    </row>
    <row r="16" spans="1:11" x14ac:dyDescent="0.25">
      <c r="A16" s="187"/>
      <c r="B16" s="83">
        <v>2</v>
      </c>
      <c r="C16" s="36">
        <f t="shared" ref="C16:K16" si="4">+C6+C11</f>
        <v>215</v>
      </c>
      <c r="D16" s="36">
        <f t="shared" si="4"/>
        <v>131</v>
      </c>
      <c r="E16" s="36">
        <f t="shared" si="4"/>
        <v>69</v>
      </c>
      <c r="F16" s="36">
        <f t="shared" ref="F16" si="5">+F6+F11</f>
        <v>19</v>
      </c>
      <c r="G16" s="36">
        <f t="shared" si="4"/>
        <v>27</v>
      </c>
      <c r="H16" s="36">
        <f t="shared" si="4"/>
        <v>48</v>
      </c>
      <c r="I16" s="36">
        <f t="shared" si="4"/>
        <v>6</v>
      </c>
      <c r="J16" s="36">
        <f t="shared" si="4"/>
        <v>50</v>
      </c>
      <c r="K16" s="133">
        <f t="shared" si="4"/>
        <v>5</v>
      </c>
    </row>
    <row r="17" spans="1:11" x14ac:dyDescent="0.25">
      <c r="A17" s="187"/>
      <c r="B17" s="83" t="s">
        <v>64</v>
      </c>
      <c r="C17" s="36">
        <f t="shared" ref="C17:K17" si="6">+C7+C12</f>
        <v>1395</v>
      </c>
      <c r="D17" s="36">
        <f t="shared" si="6"/>
        <v>0</v>
      </c>
      <c r="E17" s="36">
        <f t="shared" si="6"/>
        <v>67</v>
      </c>
      <c r="F17" s="36">
        <f t="shared" si="6"/>
        <v>1328</v>
      </c>
      <c r="G17" s="36">
        <f t="shared" si="6"/>
        <v>1322</v>
      </c>
      <c r="H17" s="36">
        <f t="shared" si="6"/>
        <v>117</v>
      </c>
      <c r="I17" s="36">
        <f t="shared" si="6"/>
        <v>20</v>
      </c>
      <c r="J17" s="36">
        <f t="shared" si="6"/>
        <v>130</v>
      </c>
      <c r="K17" s="133">
        <f t="shared" si="6"/>
        <v>22</v>
      </c>
    </row>
    <row r="18" spans="1:11" x14ac:dyDescent="0.25">
      <c r="A18" s="188"/>
      <c r="B18" s="83">
        <v>3</v>
      </c>
      <c r="C18" s="36">
        <f t="shared" ref="C18:K18" si="7">+C8+C13</f>
        <v>141</v>
      </c>
      <c r="D18" s="36">
        <f t="shared" si="7"/>
        <v>130</v>
      </c>
      <c r="E18" s="36">
        <f t="shared" si="7"/>
        <v>16</v>
      </c>
      <c r="F18" s="36">
        <f t="shared" si="7"/>
        <v>0</v>
      </c>
      <c r="G18" s="36">
        <f t="shared" si="7"/>
        <v>12</v>
      </c>
      <c r="H18" s="36">
        <f t="shared" si="7"/>
        <v>10</v>
      </c>
      <c r="I18" s="36">
        <f t="shared" si="7"/>
        <v>8</v>
      </c>
      <c r="J18" s="36">
        <f t="shared" si="7"/>
        <v>11</v>
      </c>
      <c r="K18" s="133">
        <f t="shared" si="7"/>
        <v>7</v>
      </c>
    </row>
    <row r="19" spans="1:11" ht="16.5" thickBot="1" x14ac:dyDescent="0.3">
      <c r="A19" s="189" t="s">
        <v>58</v>
      </c>
      <c r="B19" s="136"/>
      <c r="C19" s="116">
        <f>+SUM(C15:C18)</f>
        <v>2335</v>
      </c>
      <c r="D19" s="116">
        <f t="shared" ref="D19:K19" si="8">+SUM(D15:D18)</f>
        <v>593</v>
      </c>
      <c r="E19" s="116">
        <f t="shared" si="8"/>
        <v>403</v>
      </c>
      <c r="F19" s="116">
        <f t="shared" ref="F19" si="9">+SUM(F15:F18)</f>
        <v>1347</v>
      </c>
      <c r="G19" s="116">
        <f t="shared" si="8"/>
        <v>1380</v>
      </c>
      <c r="H19" s="116">
        <f t="shared" si="8"/>
        <v>280</v>
      </c>
      <c r="I19" s="116">
        <f t="shared" si="8"/>
        <v>41</v>
      </c>
      <c r="J19" s="116">
        <f t="shared" si="8"/>
        <v>308</v>
      </c>
      <c r="K19" s="117">
        <f t="shared" si="8"/>
        <v>42</v>
      </c>
    </row>
    <row r="20" spans="1:11" x14ac:dyDescent="0.25">
      <c r="B20" s="1"/>
    </row>
    <row r="21" spans="1:11" x14ac:dyDescent="0.25">
      <c r="B21" s="1"/>
    </row>
    <row r="22" spans="1:11" x14ac:dyDescent="0.25">
      <c r="B22" s="1"/>
    </row>
  </sheetData>
  <mergeCells count="7">
    <mergeCell ref="B2:C2"/>
    <mergeCell ref="A2:A4"/>
    <mergeCell ref="A1:K1"/>
    <mergeCell ref="H2:I2"/>
    <mergeCell ref="J2:J4"/>
    <mergeCell ref="K2:K4"/>
    <mergeCell ref="G2:G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0FF31FDD2C3C4E802788231FCAC033" ma:contentTypeVersion="12" ma:contentTypeDescription="Umožňuje vytvoriť nový dokument." ma:contentTypeScope="" ma:versionID="8218609ea801f6dc25c1a0438c4319f4">
  <xsd:schema xmlns:xsd="http://www.w3.org/2001/XMLSchema" xmlns:xs="http://www.w3.org/2001/XMLSchema" xmlns:p="http://schemas.microsoft.com/office/2006/metadata/properties" xmlns:ns2="868a09a0-8156-4836-93e8-d260779dec71" xmlns:ns3="3af22b6d-9eee-4e3d-808d-d62f5f3116c2" targetNamespace="http://schemas.microsoft.com/office/2006/metadata/properties" ma:root="true" ma:fieldsID="30570f19b535dcd7b549f90f84e8dc78" ns2:_="" ns3:_="">
    <xsd:import namespace="868a09a0-8156-4836-93e8-d260779dec71"/>
    <xsd:import namespace="3af22b6d-9eee-4e3d-808d-d62f5f3116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a09a0-8156-4836-93e8-d260779dec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22b6d-9eee-4e3d-808d-d62f5f3116c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0E4545-BAD6-469B-9218-C04FA07708F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4D054E-A308-48F9-9EA9-F282FCEB85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8a09a0-8156-4836-93e8-d260779dec71"/>
    <ds:schemaRef ds:uri="3af22b6d-9eee-4e3d-808d-d62f5f3116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E5DD19-53CA-4759-8263-5958EF8713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28</vt:i4>
      </vt:variant>
      <vt:variant>
        <vt:lpstr>Pomenované rozsahy</vt:lpstr>
      </vt:variant>
      <vt:variant>
        <vt:i4>8</vt:i4>
      </vt:variant>
    </vt:vector>
  </HeadingPairs>
  <TitlesOfParts>
    <vt:vector size="36" baseType="lpstr">
      <vt:lpstr>titulná strana</vt:lpstr>
      <vt:lpstr>zoznam tabuliek</vt:lpstr>
      <vt:lpstr>T1 počet študentov</vt:lpstr>
      <vt:lpstr>T1a vývoj počtu študentov</vt:lpstr>
      <vt:lpstr>T2 počet absolventov</vt:lpstr>
      <vt:lpstr>T3a - I.stupeň prijatia</vt:lpstr>
      <vt:lpstr>T3B - II. stupeň prijatia</vt:lpstr>
      <vt:lpstr>T3C - III stupeň prijatia</vt:lpstr>
      <vt:lpstr>T4 štruktúra platiacich</vt:lpstr>
      <vt:lpstr>T5 - úspešnosť štúdia</vt:lpstr>
      <vt:lpstr>T6 mobility študenti</vt:lpstr>
      <vt:lpstr>T7 profesori</vt:lpstr>
      <vt:lpstr>T8 docenti</vt:lpstr>
      <vt:lpstr>T9 výberové konania</vt:lpstr>
      <vt:lpstr>T10 kvalif. štruktúra učiteľov</vt:lpstr>
      <vt:lpstr>T11 mobility zam</vt:lpstr>
      <vt:lpstr>T12 záverečné práce</vt:lpstr>
      <vt:lpstr>T13 publ činnosť</vt:lpstr>
      <vt:lpstr>T14 umel.cinnosť</vt:lpstr>
      <vt:lpstr>T15 štud.program - ŠP</vt:lpstr>
      <vt:lpstr>T16 odňaté ŠP</vt:lpstr>
      <vt:lpstr>17 HI konania</vt:lpstr>
      <vt:lpstr>18 HI odňatie </vt:lpstr>
      <vt:lpstr>T19 Výskumné projekty</vt:lpstr>
      <vt:lpstr>T20 Ostatné (nevýsk.) projekty</vt:lpstr>
      <vt:lpstr>T21 umelecká činnosť</vt:lpstr>
      <vt:lpstr>T22 odoberanie titulov</vt:lpstr>
      <vt:lpstr>skratky</vt:lpstr>
      <vt:lpstr>'17 HI konania'!Oblasť_tlače</vt:lpstr>
      <vt:lpstr>'18 HI odňatie '!Oblasť_tlače</vt:lpstr>
      <vt:lpstr>'T12 záverečné práce'!Oblasť_tlače</vt:lpstr>
      <vt:lpstr>'T20 Ostatné (nevýsk.) projekty'!Oblasť_tlače</vt:lpstr>
      <vt:lpstr>'T22 odoberanie titulov'!Oblasť_tlače</vt:lpstr>
      <vt:lpstr>'T3a - I.stupeň prijatia'!Oblasť_tlače</vt:lpstr>
      <vt:lpstr>'T3C - III stupeň prijatia'!Oblasť_tlače</vt:lpstr>
      <vt:lpstr>'T9 výberové konania'!Oblasť_tlače</vt:lpstr>
    </vt:vector>
  </TitlesOfParts>
  <Manager/>
  <Company>MŠSR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Jozef Jurkovič</dc:creator>
  <cp:keywords/>
  <dc:description/>
  <cp:lastModifiedBy>lucia.hulicova</cp:lastModifiedBy>
  <cp:revision/>
  <cp:lastPrinted>2023-05-24T14:59:39Z</cp:lastPrinted>
  <dcterms:created xsi:type="dcterms:W3CDTF">2010-01-11T10:19:31Z</dcterms:created>
  <dcterms:modified xsi:type="dcterms:W3CDTF">2023-05-24T15:02:45Z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0x0101005A0FF31FDD2C3C4E802788231FCAC033</vt:lpwstr>
  </property>
</Properties>
</file>